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_studio\code\Untitled Folder\"/>
    </mc:Choice>
  </mc:AlternateContent>
  <xr:revisionPtr revIDLastSave="0" documentId="8_{D37D9E05-4B28-4D84-B0DB-86D619F054FD}" xr6:coauthVersionLast="34" xr6:coauthVersionMax="34" xr10:uidLastSave="{00000000-0000-0000-0000-000000000000}"/>
  <bookViews>
    <workbookView xWindow="0" yWindow="0" windowWidth="14380" windowHeight="4100" tabRatio="603" xr2:uid="{00000000-000D-0000-FFFF-FFFF00000000}"/>
  </bookViews>
  <sheets>
    <sheet name="Resultados Beach FY 2018" sheetId="3" r:id="rId1"/>
    <sheet name="Stations" sheetId="1" state="hidden" r:id="rId2"/>
    <sheet name="Reference Tables" sheetId="2" state="hidden" r:id="rId3"/>
  </sheets>
  <externalReferences>
    <externalReference r:id="rId4"/>
  </externalReferences>
  <definedNames>
    <definedName name="_xlnm._FilterDatabase" localSheetId="0" hidden="1">'Resultados Beach FY 2018'!$A$6:$K$1080</definedName>
    <definedName name="muestreos">'Reference Tables'!$F$2:$F$3</definedName>
    <definedName name="Parameters">'Reference Tables'!$A$2:$A$5</definedName>
    <definedName name="_xlnm.Print_Area" localSheetId="0">'Resultados Beach FY 2018'!$A$1:$K$6</definedName>
    <definedName name="Stations">Stations!$A$2:$A$40</definedName>
    <definedName name="Units">'Reference Tables'!$C$2:$C$4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54" i="3" l="1"/>
  <c r="D654" i="3"/>
  <c r="C654" i="3"/>
  <c r="F654" i="3" s="1"/>
  <c r="E653" i="3"/>
  <c r="D653" i="3"/>
  <c r="C653" i="3"/>
  <c r="F653" i="3" s="1"/>
  <c r="E652" i="3"/>
  <c r="D652" i="3"/>
  <c r="C652" i="3"/>
  <c r="F652" i="3" s="1"/>
  <c r="E651" i="3"/>
  <c r="D651" i="3"/>
  <c r="C651" i="3"/>
  <c r="F651" i="3" s="1"/>
  <c r="E650" i="3"/>
  <c r="D650" i="3"/>
  <c r="C650" i="3"/>
  <c r="F650" i="3" s="1"/>
  <c r="E649" i="3"/>
  <c r="D649" i="3"/>
  <c r="C649" i="3"/>
  <c r="F649" i="3" s="1"/>
  <c r="E648" i="3"/>
  <c r="D648" i="3"/>
  <c r="C648" i="3"/>
  <c r="F648" i="3" s="1"/>
  <c r="E647" i="3"/>
  <c r="D647" i="3"/>
  <c r="C647" i="3"/>
  <c r="F647" i="3" s="1"/>
  <c r="E646" i="3"/>
  <c r="D646" i="3"/>
  <c r="C646" i="3"/>
  <c r="F646" i="3" s="1"/>
  <c r="E645" i="3"/>
  <c r="D645" i="3"/>
  <c r="C645" i="3"/>
  <c r="F645" i="3" s="1"/>
  <c r="E644" i="3"/>
  <c r="D644" i="3"/>
  <c r="C644" i="3"/>
  <c r="F644" i="3" s="1"/>
  <c r="E643" i="3"/>
  <c r="D643" i="3"/>
  <c r="C643" i="3"/>
  <c r="F643" i="3" s="1"/>
  <c r="E642" i="3"/>
  <c r="D642" i="3"/>
  <c r="C642" i="3"/>
  <c r="F642" i="3" s="1"/>
  <c r="E641" i="3"/>
  <c r="D641" i="3"/>
  <c r="C641" i="3"/>
  <c r="F641" i="3" s="1"/>
  <c r="F640" i="3"/>
  <c r="E640" i="3"/>
  <c r="D640" i="3"/>
  <c r="F639" i="3"/>
  <c r="E639" i="3"/>
  <c r="D639" i="3"/>
  <c r="C639" i="3"/>
  <c r="F638" i="3"/>
  <c r="E638" i="3"/>
  <c r="D638" i="3"/>
  <c r="C638" i="3"/>
  <c r="F637" i="3"/>
  <c r="E637" i="3"/>
  <c r="D637" i="3"/>
  <c r="C637" i="3"/>
  <c r="F636" i="3"/>
  <c r="E636" i="3"/>
  <c r="D636" i="3"/>
  <c r="C636" i="3"/>
  <c r="F635" i="3"/>
  <c r="E635" i="3"/>
  <c r="D635" i="3"/>
  <c r="C635" i="3"/>
  <c r="F634" i="3"/>
  <c r="E634" i="3"/>
  <c r="D634" i="3"/>
  <c r="C634" i="3"/>
  <c r="F633" i="3"/>
  <c r="E633" i="3"/>
  <c r="D633" i="3"/>
  <c r="C633" i="3"/>
  <c r="F632" i="3"/>
  <c r="E632" i="3"/>
  <c r="D632" i="3"/>
  <c r="C632" i="3"/>
  <c r="F631" i="3"/>
  <c r="E631" i="3"/>
  <c r="D631" i="3"/>
  <c r="C631" i="3"/>
  <c r="F630" i="3"/>
  <c r="E630" i="3"/>
  <c r="D630" i="3"/>
  <c r="C630" i="3"/>
  <c r="F629" i="3"/>
  <c r="E629" i="3"/>
  <c r="D629" i="3"/>
  <c r="C629" i="3"/>
  <c r="F628" i="3"/>
  <c r="E628" i="3"/>
  <c r="D628" i="3"/>
  <c r="C628" i="3"/>
  <c r="F627" i="3"/>
  <c r="E627" i="3"/>
  <c r="D627" i="3"/>
  <c r="C627" i="3"/>
  <c r="F626" i="3"/>
  <c r="E626" i="3"/>
  <c r="D626" i="3"/>
  <c r="C626" i="3"/>
  <c r="F625" i="3"/>
  <c r="E625" i="3"/>
  <c r="D625" i="3"/>
  <c r="C625" i="3"/>
  <c r="F624" i="3"/>
  <c r="E624" i="3"/>
  <c r="D624" i="3"/>
  <c r="C624" i="3"/>
  <c r="F623" i="3"/>
  <c r="E623" i="3"/>
  <c r="D623" i="3"/>
  <c r="C623" i="3"/>
  <c r="F622" i="3"/>
  <c r="E622" i="3"/>
  <c r="D622" i="3"/>
  <c r="C622" i="3"/>
  <c r="F621" i="3"/>
  <c r="E621" i="3"/>
  <c r="D621" i="3"/>
  <c r="C621" i="3"/>
  <c r="F620" i="3"/>
  <c r="E620" i="3"/>
  <c r="D620" i="3"/>
  <c r="C620" i="3"/>
  <c r="C619" i="3" l="1"/>
  <c r="F619" i="3" s="1"/>
  <c r="D619" i="3"/>
  <c r="E619" i="3"/>
  <c r="E618" i="3" l="1"/>
  <c r="D618" i="3"/>
  <c r="C618" i="3"/>
  <c r="F618" i="3" s="1"/>
  <c r="E617" i="3"/>
  <c r="D617" i="3"/>
  <c r="C617" i="3"/>
  <c r="F617" i="3" s="1"/>
  <c r="E616" i="3"/>
  <c r="D616" i="3"/>
  <c r="C616" i="3"/>
  <c r="F616" i="3" s="1"/>
  <c r="E615" i="3"/>
  <c r="D615" i="3"/>
  <c r="C615" i="3"/>
  <c r="F615" i="3" s="1"/>
  <c r="E614" i="3"/>
  <c r="D614" i="3"/>
  <c r="C614" i="3"/>
  <c r="F614" i="3" s="1"/>
  <c r="E613" i="3"/>
  <c r="D613" i="3"/>
  <c r="C613" i="3"/>
  <c r="F613" i="3" s="1"/>
  <c r="E612" i="3"/>
  <c r="D612" i="3"/>
  <c r="C612" i="3"/>
  <c r="F612" i="3" s="1"/>
  <c r="E611" i="3"/>
  <c r="D611" i="3"/>
  <c r="C611" i="3"/>
  <c r="F611" i="3" s="1"/>
  <c r="E610" i="3"/>
  <c r="D610" i="3"/>
  <c r="C610" i="3"/>
  <c r="F610" i="3" s="1"/>
  <c r="E609" i="3"/>
  <c r="D609" i="3"/>
  <c r="C609" i="3"/>
  <c r="F609" i="3" s="1"/>
  <c r="E608" i="3"/>
  <c r="D608" i="3"/>
  <c r="C608" i="3"/>
  <c r="F608" i="3" s="1"/>
  <c r="E607" i="3"/>
  <c r="D607" i="3"/>
  <c r="C607" i="3"/>
  <c r="F607" i="3" s="1"/>
  <c r="E606" i="3"/>
  <c r="D606" i="3"/>
  <c r="C606" i="3"/>
  <c r="F606" i="3" s="1"/>
  <c r="E605" i="3"/>
  <c r="D605" i="3"/>
  <c r="C605" i="3"/>
  <c r="F605" i="3" s="1"/>
  <c r="F604" i="3"/>
  <c r="E604" i="3"/>
  <c r="D604" i="3"/>
  <c r="F603" i="3"/>
  <c r="E603" i="3"/>
  <c r="D603" i="3"/>
  <c r="C603" i="3"/>
  <c r="F602" i="3"/>
  <c r="E602" i="3"/>
  <c r="D602" i="3"/>
  <c r="C602" i="3"/>
  <c r="F601" i="3"/>
  <c r="E601" i="3"/>
  <c r="D601" i="3"/>
  <c r="C601" i="3"/>
  <c r="F600" i="3"/>
  <c r="E600" i="3"/>
  <c r="D600" i="3"/>
  <c r="C600" i="3"/>
  <c r="F599" i="3"/>
  <c r="E599" i="3"/>
  <c r="D599" i="3"/>
  <c r="C599" i="3"/>
  <c r="F598" i="3"/>
  <c r="E598" i="3"/>
  <c r="D598" i="3"/>
  <c r="C598" i="3"/>
  <c r="F597" i="3"/>
  <c r="E597" i="3"/>
  <c r="D597" i="3"/>
  <c r="C597" i="3"/>
  <c r="F596" i="3"/>
  <c r="E596" i="3"/>
  <c r="D596" i="3"/>
  <c r="C596" i="3"/>
  <c r="F595" i="3"/>
  <c r="E595" i="3"/>
  <c r="D595" i="3"/>
  <c r="C595" i="3"/>
  <c r="F594" i="3"/>
  <c r="E594" i="3"/>
  <c r="D594" i="3"/>
  <c r="C594" i="3"/>
  <c r="F593" i="3"/>
  <c r="E593" i="3"/>
  <c r="D593" i="3"/>
  <c r="C593" i="3"/>
  <c r="F592" i="3"/>
  <c r="E592" i="3"/>
  <c r="D592" i="3"/>
  <c r="C592" i="3"/>
  <c r="F591" i="3"/>
  <c r="E591" i="3"/>
  <c r="D591" i="3"/>
  <c r="C591" i="3"/>
  <c r="F590" i="3"/>
  <c r="E590" i="3"/>
  <c r="D590" i="3"/>
  <c r="C590" i="3"/>
  <c r="F589" i="3"/>
  <c r="E589" i="3"/>
  <c r="D589" i="3"/>
  <c r="C589" i="3"/>
  <c r="F588" i="3"/>
  <c r="E588" i="3"/>
  <c r="D588" i="3"/>
  <c r="C588" i="3"/>
  <c r="F587" i="3"/>
  <c r="E587" i="3"/>
  <c r="D587" i="3"/>
  <c r="C587" i="3"/>
  <c r="F586" i="3"/>
  <c r="E586" i="3"/>
  <c r="D586" i="3"/>
  <c r="C586" i="3"/>
  <c r="F585" i="3"/>
  <c r="E585" i="3"/>
  <c r="D585" i="3"/>
  <c r="C585" i="3"/>
  <c r="F584" i="3"/>
  <c r="E584" i="3"/>
  <c r="D584" i="3"/>
  <c r="C584" i="3"/>
  <c r="C553" i="3" l="1"/>
  <c r="C552" i="3"/>
  <c r="C551" i="3"/>
  <c r="C550" i="3"/>
  <c r="C549" i="3"/>
  <c r="C548" i="3"/>
  <c r="C547" i="3"/>
  <c r="C546" i="3"/>
  <c r="C545" i="3"/>
  <c r="C541" i="3" l="1"/>
  <c r="C542" i="3"/>
  <c r="C543" i="3"/>
  <c r="C544" i="3"/>
  <c r="E540" i="3" l="1"/>
  <c r="D540" i="3"/>
  <c r="C540" i="3"/>
  <c r="F540" i="3" s="1"/>
  <c r="E539" i="3"/>
  <c r="D539" i="3"/>
  <c r="C539" i="3"/>
  <c r="F539" i="3" s="1"/>
  <c r="E538" i="3"/>
  <c r="D538" i="3"/>
  <c r="C538" i="3"/>
  <c r="F538" i="3" s="1"/>
  <c r="E537" i="3"/>
  <c r="D537" i="3"/>
  <c r="C537" i="3"/>
  <c r="F537" i="3" s="1"/>
  <c r="E536" i="3"/>
  <c r="D536" i="3"/>
  <c r="C536" i="3"/>
  <c r="F536" i="3" s="1"/>
  <c r="E535" i="3"/>
  <c r="D535" i="3"/>
  <c r="C535" i="3"/>
  <c r="F535" i="3" s="1"/>
  <c r="E534" i="3"/>
  <c r="D534" i="3"/>
  <c r="C534" i="3"/>
  <c r="F534" i="3" s="1"/>
  <c r="E533" i="3"/>
  <c r="D533" i="3"/>
  <c r="C533" i="3"/>
  <c r="F533" i="3" s="1"/>
  <c r="E532" i="3"/>
  <c r="D532" i="3"/>
  <c r="C532" i="3"/>
  <c r="F532" i="3" s="1"/>
  <c r="E531" i="3"/>
  <c r="D531" i="3"/>
  <c r="C531" i="3"/>
  <c r="F531" i="3" s="1"/>
  <c r="E530" i="3"/>
  <c r="D530" i="3"/>
  <c r="C530" i="3"/>
  <c r="F530" i="3" s="1"/>
  <c r="E529" i="3"/>
  <c r="D529" i="3"/>
  <c r="C529" i="3"/>
  <c r="F529" i="3" s="1"/>
  <c r="E528" i="3"/>
  <c r="D528" i="3"/>
  <c r="C528" i="3"/>
  <c r="F528" i="3" s="1"/>
  <c r="E527" i="3"/>
  <c r="D527" i="3"/>
  <c r="C527" i="3"/>
  <c r="F527" i="3" s="1"/>
  <c r="F526" i="3"/>
  <c r="E526" i="3"/>
  <c r="D526" i="3"/>
  <c r="E525" i="3"/>
  <c r="D525" i="3"/>
  <c r="C525" i="3"/>
  <c r="F525" i="3" s="1"/>
  <c r="E524" i="3"/>
  <c r="D524" i="3"/>
  <c r="C524" i="3"/>
  <c r="F524" i="3" s="1"/>
  <c r="E523" i="3"/>
  <c r="D523" i="3"/>
  <c r="C523" i="3"/>
  <c r="F523" i="3" s="1"/>
  <c r="E522" i="3"/>
  <c r="D522" i="3"/>
  <c r="C522" i="3"/>
  <c r="F522" i="3" s="1"/>
  <c r="E521" i="3"/>
  <c r="D521" i="3"/>
  <c r="C521" i="3"/>
  <c r="F521" i="3" s="1"/>
  <c r="E520" i="3"/>
  <c r="D520" i="3"/>
  <c r="C520" i="3"/>
  <c r="F520" i="3" s="1"/>
  <c r="E519" i="3"/>
  <c r="D519" i="3"/>
  <c r="C519" i="3"/>
  <c r="F519" i="3" s="1"/>
  <c r="E518" i="3"/>
  <c r="D518" i="3"/>
  <c r="C518" i="3"/>
  <c r="F518" i="3" s="1"/>
  <c r="E517" i="3"/>
  <c r="D517" i="3"/>
  <c r="C517" i="3"/>
  <c r="F517" i="3" s="1"/>
  <c r="E516" i="3"/>
  <c r="D516" i="3"/>
  <c r="C516" i="3"/>
  <c r="F516" i="3" s="1"/>
  <c r="E515" i="3"/>
  <c r="D515" i="3"/>
  <c r="C515" i="3"/>
  <c r="F515" i="3" s="1"/>
  <c r="E514" i="3"/>
  <c r="D514" i="3"/>
  <c r="C514" i="3"/>
  <c r="F514" i="3" s="1"/>
  <c r="E513" i="3"/>
  <c r="D513" i="3"/>
  <c r="C513" i="3"/>
  <c r="F513" i="3" s="1"/>
  <c r="E512" i="3"/>
  <c r="D512" i="3"/>
  <c r="C512" i="3"/>
  <c r="F512" i="3" s="1"/>
  <c r="E511" i="3"/>
  <c r="D511" i="3"/>
  <c r="C511" i="3"/>
  <c r="F511" i="3" s="1"/>
  <c r="E510" i="3"/>
  <c r="D510" i="3"/>
  <c r="C510" i="3"/>
  <c r="F510" i="3" s="1"/>
  <c r="E509" i="3"/>
  <c r="D509" i="3"/>
  <c r="C509" i="3"/>
  <c r="F509" i="3" s="1"/>
  <c r="E508" i="3"/>
  <c r="D508" i="3"/>
  <c r="C508" i="3"/>
  <c r="F508" i="3" s="1"/>
  <c r="E507" i="3"/>
  <c r="D507" i="3"/>
  <c r="C507" i="3"/>
  <c r="F507" i="3" s="1"/>
  <c r="E506" i="3"/>
  <c r="D506" i="3"/>
  <c r="C506" i="3"/>
  <c r="F506" i="3" s="1"/>
  <c r="E504" i="3" l="1"/>
  <c r="D504" i="3"/>
  <c r="E505" i="3"/>
  <c r="D505" i="3"/>
  <c r="E503" i="3"/>
  <c r="D503" i="3"/>
  <c r="C505" i="3" l="1"/>
  <c r="F505" i="3" s="1"/>
  <c r="C504" i="3"/>
  <c r="F504" i="3" s="1"/>
  <c r="C503" i="3"/>
  <c r="F503" i="3" s="1"/>
  <c r="C502" i="3" l="1"/>
  <c r="F502" i="3" s="1"/>
  <c r="D502" i="3"/>
  <c r="E502" i="3"/>
  <c r="C491" i="3"/>
  <c r="F491" i="3" s="1"/>
  <c r="D491" i="3"/>
  <c r="E491" i="3"/>
  <c r="C493" i="3"/>
  <c r="F493" i="3" s="1"/>
  <c r="D493" i="3"/>
  <c r="E493" i="3"/>
  <c r="C494" i="3"/>
  <c r="F494" i="3" s="1"/>
  <c r="D494" i="3"/>
  <c r="E494" i="3"/>
  <c r="C495" i="3"/>
  <c r="F495" i="3" s="1"/>
  <c r="D495" i="3"/>
  <c r="E495" i="3"/>
  <c r="C496" i="3"/>
  <c r="F496" i="3" s="1"/>
  <c r="D496" i="3"/>
  <c r="E496" i="3"/>
  <c r="C497" i="3"/>
  <c r="F497" i="3" s="1"/>
  <c r="D497" i="3"/>
  <c r="E497" i="3"/>
  <c r="C498" i="3"/>
  <c r="F498" i="3" s="1"/>
  <c r="D498" i="3"/>
  <c r="E498" i="3"/>
  <c r="C499" i="3"/>
  <c r="F499" i="3" s="1"/>
  <c r="D499" i="3"/>
  <c r="E499" i="3"/>
  <c r="C500" i="3"/>
  <c r="F500" i="3" s="1"/>
  <c r="D500" i="3"/>
  <c r="E500" i="3"/>
  <c r="C501" i="3"/>
  <c r="F501" i="3" s="1"/>
  <c r="D501" i="3"/>
  <c r="E501" i="3"/>
  <c r="C487" i="3"/>
  <c r="F487" i="3" s="1"/>
  <c r="D487" i="3"/>
  <c r="E487" i="3"/>
  <c r="F488" i="3"/>
  <c r="D488" i="3"/>
  <c r="E488" i="3"/>
  <c r="C489" i="3"/>
  <c r="F489" i="3" s="1"/>
  <c r="D489" i="3"/>
  <c r="E489" i="3"/>
  <c r="C490" i="3"/>
  <c r="F490" i="3" s="1"/>
  <c r="D490" i="3"/>
  <c r="E490" i="3"/>
  <c r="C492" i="3"/>
  <c r="F492" i="3" s="1"/>
  <c r="D492" i="3"/>
  <c r="E492" i="3"/>
  <c r="C484" i="3"/>
  <c r="F484" i="3" s="1"/>
  <c r="D484" i="3"/>
  <c r="E484" i="3"/>
  <c r="C485" i="3"/>
  <c r="F485" i="3" s="1"/>
  <c r="D485" i="3"/>
  <c r="E485" i="3"/>
  <c r="C486" i="3"/>
  <c r="F486" i="3" s="1"/>
  <c r="D486" i="3"/>
  <c r="E486" i="3"/>
  <c r="C469" i="3"/>
  <c r="F469" i="3" s="1"/>
  <c r="D469" i="3"/>
  <c r="E469" i="3"/>
  <c r="C470" i="3"/>
  <c r="F470" i="3" s="1"/>
  <c r="D470" i="3"/>
  <c r="E470" i="3"/>
  <c r="C471" i="3"/>
  <c r="F471" i="3" s="1"/>
  <c r="D471" i="3"/>
  <c r="E471" i="3"/>
  <c r="C472" i="3"/>
  <c r="F472" i="3" s="1"/>
  <c r="D472" i="3"/>
  <c r="E472" i="3"/>
  <c r="C473" i="3"/>
  <c r="F473" i="3" s="1"/>
  <c r="D473" i="3"/>
  <c r="E473" i="3"/>
  <c r="C474" i="3"/>
  <c r="F474" i="3" s="1"/>
  <c r="D474" i="3"/>
  <c r="E474" i="3"/>
  <c r="C475" i="3"/>
  <c r="F475" i="3" s="1"/>
  <c r="D475" i="3"/>
  <c r="E475" i="3"/>
  <c r="C476" i="3"/>
  <c r="F476" i="3" s="1"/>
  <c r="D476" i="3"/>
  <c r="E476" i="3"/>
  <c r="C477" i="3"/>
  <c r="F477" i="3" s="1"/>
  <c r="D477" i="3"/>
  <c r="E477" i="3"/>
  <c r="C478" i="3"/>
  <c r="F478" i="3" s="1"/>
  <c r="D478" i="3"/>
  <c r="E478" i="3"/>
  <c r="C479" i="3"/>
  <c r="F479" i="3" s="1"/>
  <c r="D479" i="3"/>
  <c r="E479" i="3"/>
  <c r="C480" i="3"/>
  <c r="F480" i="3" s="1"/>
  <c r="D480" i="3"/>
  <c r="E480" i="3"/>
  <c r="C481" i="3"/>
  <c r="F481" i="3" s="1"/>
  <c r="D481" i="3"/>
  <c r="E481" i="3"/>
  <c r="C482" i="3"/>
  <c r="F482" i="3" s="1"/>
  <c r="D482" i="3"/>
  <c r="E482" i="3"/>
  <c r="C483" i="3"/>
  <c r="F483" i="3" s="1"/>
  <c r="D483" i="3"/>
  <c r="E483" i="3"/>
  <c r="C468" i="3" l="1"/>
  <c r="F468" i="3" s="1"/>
  <c r="D468" i="3"/>
  <c r="E468" i="3"/>
  <c r="C464" i="3" l="1"/>
  <c r="F464" i="3" s="1"/>
  <c r="D464" i="3"/>
  <c r="E464" i="3"/>
  <c r="C465" i="3"/>
  <c r="F465" i="3" s="1"/>
  <c r="D465" i="3"/>
  <c r="E465" i="3"/>
  <c r="C466" i="3"/>
  <c r="F466" i="3" s="1"/>
  <c r="D466" i="3"/>
  <c r="E466" i="3"/>
  <c r="C467" i="3"/>
  <c r="F467" i="3" s="1"/>
  <c r="D467" i="3"/>
  <c r="E467" i="3"/>
  <c r="E463" i="3" l="1"/>
  <c r="D463" i="3"/>
  <c r="C463" i="3"/>
  <c r="F463" i="3" s="1"/>
  <c r="E462" i="3"/>
  <c r="D462" i="3"/>
  <c r="C462" i="3"/>
  <c r="F462" i="3" s="1"/>
  <c r="E461" i="3"/>
  <c r="D461" i="3"/>
  <c r="C461" i="3"/>
  <c r="F461" i="3" s="1"/>
  <c r="E460" i="3"/>
  <c r="D460" i="3"/>
  <c r="C460" i="3"/>
  <c r="F460" i="3" s="1"/>
  <c r="E459" i="3"/>
  <c r="D459" i="3"/>
  <c r="C459" i="3"/>
  <c r="F459" i="3" s="1"/>
  <c r="E458" i="3"/>
  <c r="D458" i="3"/>
  <c r="C458" i="3"/>
  <c r="F458" i="3" s="1"/>
  <c r="E457" i="3"/>
  <c r="D457" i="3"/>
  <c r="C457" i="3"/>
  <c r="F457" i="3" s="1"/>
  <c r="E456" i="3"/>
  <c r="D456" i="3"/>
  <c r="C456" i="3"/>
  <c r="F456" i="3" s="1"/>
  <c r="E455" i="3"/>
  <c r="D455" i="3"/>
  <c r="C455" i="3"/>
  <c r="F455" i="3" s="1"/>
  <c r="E454" i="3"/>
  <c r="D454" i="3"/>
  <c r="C454" i="3"/>
  <c r="F454" i="3" s="1"/>
  <c r="E453" i="3"/>
  <c r="D453" i="3"/>
  <c r="C453" i="3"/>
  <c r="F453" i="3" s="1"/>
  <c r="E452" i="3"/>
  <c r="D452" i="3"/>
  <c r="C452" i="3"/>
  <c r="F452" i="3" s="1"/>
  <c r="E451" i="3"/>
  <c r="D451" i="3"/>
  <c r="C451" i="3"/>
  <c r="F451" i="3" s="1"/>
  <c r="E450" i="3"/>
  <c r="D450" i="3"/>
  <c r="C450" i="3"/>
  <c r="F450" i="3" s="1"/>
  <c r="F449" i="3"/>
  <c r="E449" i="3"/>
  <c r="D449" i="3"/>
  <c r="E448" i="3"/>
  <c r="D448" i="3"/>
  <c r="C448" i="3"/>
  <c r="F448" i="3" s="1"/>
  <c r="E447" i="3"/>
  <c r="D447" i="3"/>
  <c r="C447" i="3"/>
  <c r="F447" i="3" s="1"/>
  <c r="E446" i="3"/>
  <c r="D446" i="3"/>
  <c r="C446" i="3"/>
  <c r="F446" i="3" s="1"/>
  <c r="E445" i="3"/>
  <c r="D445" i="3"/>
  <c r="C445" i="3"/>
  <c r="F445" i="3" s="1"/>
  <c r="E444" i="3"/>
  <c r="D444" i="3"/>
  <c r="C444" i="3"/>
  <c r="F444" i="3" s="1"/>
  <c r="E443" i="3"/>
  <c r="D443" i="3"/>
  <c r="C443" i="3"/>
  <c r="F443" i="3" s="1"/>
  <c r="E442" i="3"/>
  <c r="D442" i="3"/>
  <c r="C442" i="3"/>
  <c r="F442" i="3" s="1"/>
  <c r="E441" i="3"/>
  <c r="D441" i="3"/>
  <c r="C441" i="3"/>
  <c r="F441" i="3" s="1"/>
  <c r="E440" i="3"/>
  <c r="D440" i="3"/>
  <c r="C440" i="3"/>
  <c r="F440" i="3" s="1"/>
  <c r="E439" i="3"/>
  <c r="D439" i="3"/>
  <c r="C439" i="3"/>
  <c r="F439" i="3" s="1"/>
  <c r="E438" i="3"/>
  <c r="D438" i="3"/>
  <c r="C438" i="3"/>
  <c r="F438" i="3" s="1"/>
  <c r="E437" i="3"/>
  <c r="D437" i="3"/>
  <c r="C437" i="3"/>
  <c r="F437" i="3" s="1"/>
  <c r="E436" i="3"/>
  <c r="D436" i="3"/>
  <c r="C436" i="3"/>
  <c r="F436" i="3" s="1"/>
  <c r="E435" i="3"/>
  <c r="D435" i="3"/>
  <c r="C435" i="3"/>
  <c r="F435" i="3" s="1"/>
  <c r="E434" i="3"/>
  <c r="D434" i="3"/>
  <c r="C434" i="3"/>
  <c r="F434" i="3" s="1"/>
  <c r="E433" i="3"/>
  <c r="D433" i="3"/>
  <c r="C433" i="3"/>
  <c r="F433" i="3" s="1"/>
  <c r="E432" i="3"/>
  <c r="D432" i="3"/>
  <c r="C432" i="3"/>
  <c r="F432" i="3" s="1"/>
  <c r="E431" i="3"/>
  <c r="D431" i="3"/>
  <c r="C431" i="3"/>
  <c r="F431" i="3" s="1"/>
  <c r="E430" i="3"/>
  <c r="D430" i="3"/>
  <c r="C430" i="3"/>
  <c r="F430" i="3" s="1"/>
  <c r="E429" i="3"/>
  <c r="D429" i="3"/>
  <c r="C429" i="3"/>
  <c r="F429" i="3" s="1"/>
  <c r="E428" i="3"/>
  <c r="D428" i="3"/>
  <c r="C428" i="3"/>
  <c r="F428" i="3" s="1"/>
  <c r="E427" i="3"/>
  <c r="D427" i="3"/>
  <c r="C427" i="3"/>
  <c r="F427" i="3" s="1"/>
  <c r="C425" i="3" l="1"/>
  <c r="F425" i="3" s="1"/>
  <c r="C426" i="3"/>
  <c r="F426" i="3" s="1"/>
  <c r="C424" i="3" l="1"/>
  <c r="F424" i="3" s="1"/>
  <c r="C423" i="3"/>
  <c r="F423" i="3" s="1"/>
  <c r="C422" i="3"/>
  <c r="F422" i="3" s="1"/>
  <c r="C421" i="3"/>
  <c r="F421" i="3" s="1"/>
  <c r="C420" i="3"/>
  <c r="F420" i="3" s="1"/>
  <c r="C419" i="3"/>
  <c r="F419" i="3" s="1"/>
  <c r="C418" i="3"/>
  <c r="F418" i="3" s="1"/>
  <c r="C417" i="3"/>
  <c r="F417" i="3" s="1"/>
  <c r="C416" i="3"/>
  <c r="F416" i="3" s="1"/>
  <c r="E415" i="3"/>
  <c r="D415" i="3"/>
  <c r="C415" i="3"/>
  <c r="F415" i="3" s="1"/>
  <c r="C414" i="3"/>
  <c r="F414" i="3" s="1"/>
  <c r="C413" i="3"/>
  <c r="F413" i="3" s="1"/>
  <c r="C412" i="3"/>
  <c r="F412" i="3" s="1"/>
  <c r="C411" i="3"/>
  <c r="F411" i="3" s="1"/>
  <c r="F410" i="3"/>
  <c r="C409" i="3"/>
  <c r="F409" i="3" s="1"/>
  <c r="C408" i="3"/>
  <c r="F408" i="3" s="1"/>
  <c r="C407" i="3"/>
  <c r="F407" i="3" s="1"/>
  <c r="C406" i="3"/>
  <c r="F406" i="3" s="1"/>
  <c r="C405" i="3"/>
  <c r="F405" i="3" s="1"/>
  <c r="C404" i="3"/>
  <c r="F404" i="3" s="1"/>
  <c r="C403" i="3"/>
  <c r="F403" i="3" s="1"/>
  <c r="C402" i="3"/>
  <c r="F402" i="3" s="1"/>
  <c r="C401" i="3"/>
  <c r="F401" i="3" s="1"/>
  <c r="C400" i="3"/>
  <c r="F400" i="3" s="1"/>
  <c r="C399" i="3"/>
  <c r="F399" i="3" s="1"/>
  <c r="C398" i="3"/>
  <c r="F398" i="3" s="1"/>
  <c r="C397" i="3"/>
  <c r="F397" i="3" s="1"/>
  <c r="C396" i="3"/>
  <c r="F396" i="3" s="1"/>
  <c r="C395" i="3"/>
  <c r="F395" i="3" s="1"/>
  <c r="C394" i="3"/>
  <c r="F394" i="3" s="1"/>
  <c r="C393" i="3"/>
  <c r="F393" i="3" s="1"/>
  <c r="C392" i="3"/>
  <c r="F392" i="3" s="1"/>
  <c r="C391" i="3"/>
  <c r="F391" i="3" s="1"/>
  <c r="C390" i="3"/>
  <c r="F390" i="3" s="1"/>
  <c r="C385" i="3" l="1"/>
  <c r="F385" i="3" s="1"/>
  <c r="C386" i="3"/>
  <c r="F386" i="3" s="1"/>
  <c r="C387" i="3"/>
  <c r="F387" i="3" s="1"/>
  <c r="C388" i="3"/>
  <c r="F388" i="3" s="1"/>
  <c r="C389" i="3"/>
  <c r="F389" i="3" s="1"/>
  <c r="C384" i="3" l="1"/>
  <c r="F384" i="3" s="1"/>
  <c r="C350" i="3" l="1"/>
  <c r="F350" i="3" s="1"/>
  <c r="C351" i="3"/>
  <c r="F351" i="3" s="1"/>
  <c r="C352" i="3"/>
  <c r="F352" i="3" s="1"/>
  <c r="C353" i="3"/>
  <c r="F353" i="3" s="1"/>
  <c r="C354" i="3"/>
  <c r="F354" i="3" s="1"/>
  <c r="C355" i="3"/>
  <c r="F355" i="3" s="1"/>
  <c r="C356" i="3"/>
  <c r="F356" i="3" s="1"/>
  <c r="C357" i="3"/>
  <c r="F357" i="3" s="1"/>
  <c r="C358" i="3"/>
  <c r="F358" i="3" s="1"/>
  <c r="C359" i="3"/>
  <c r="F359" i="3" s="1"/>
  <c r="C360" i="3"/>
  <c r="F360" i="3" s="1"/>
  <c r="C361" i="3"/>
  <c r="F361" i="3" s="1"/>
  <c r="C362" i="3"/>
  <c r="F362" i="3" s="1"/>
  <c r="C363" i="3"/>
  <c r="F363" i="3" s="1"/>
  <c r="C364" i="3"/>
  <c r="F364" i="3" s="1"/>
  <c r="C365" i="3"/>
  <c r="F365" i="3" s="1"/>
  <c r="C366" i="3"/>
  <c r="F366" i="3" s="1"/>
  <c r="C367" i="3"/>
  <c r="F367" i="3" s="1"/>
  <c r="C368" i="3"/>
  <c r="F368" i="3" s="1"/>
  <c r="C369" i="3"/>
  <c r="F369" i="3" s="1"/>
  <c r="F370" i="3"/>
  <c r="C371" i="3"/>
  <c r="F371" i="3" s="1"/>
  <c r="C372" i="3"/>
  <c r="F372" i="3" s="1"/>
  <c r="C373" i="3"/>
  <c r="F373" i="3" s="1"/>
  <c r="C374" i="3"/>
  <c r="F374" i="3" s="1"/>
  <c r="C375" i="3"/>
  <c r="F375" i="3" s="1"/>
  <c r="D375" i="3"/>
  <c r="E375" i="3"/>
  <c r="C376" i="3"/>
  <c r="F376" i="3" s="1"/>
  <c r="C377" i="3"/>
  <c r="F377" i="3" s="1"/>
  <c r="C378" i="3"/>
  <c r="F378" i="3" s="1"/>
  <c r="C379" i="3"/>
  <c r="F379" i="3" s="1"/>
  <c r="C380" i="3"/>
  <c r="F380" i="3" s="1"/>
  <c r="C381" i="3"/>
  <c r="F381" i="3" s="1"/>
  <c r="C382" i="3"/>
  <c r="F382" i="3" s="1"/>
  <c r="C383" i="3"/>
  <c r="F383" i="3" s="1"/>
  <c r="C348" i="3" l="1"/>
  <c r="F348" i="3" s="1"/>
  <c r="C349" i="3"/>
  <c r="F349" i="3" s="1"/>
  <c r="C347" i="3" l="1"/>
  <c r="F347" i="3" s="1"/>
  <c r="C340" i="3"/>
  <c r="F340" i="3" s="1"/>
  <c r="C341" i="3"/>
  <c r="F341" i="3" s="1"/>
  <c r="C342" i="3"/>
  <c r="F342" i="3" s="1"/>
  <c r="C343" i="3"/>
  <c r="F343" i="3" s="1"/>
  <c r="C344" i="3"/>
  <c r="F344" i="3" s="1"/>
  <c r="C345" i="3"/>
  <c r="F345" i="3" s="1"/>
  <c r="C346" i="3"/>
  <c r="F346" i="3" s="1"/>
  <c r="C328" i="3"/>
  <c r="F328" i="3" s="1"/>
  <c r="C338" i="3" l="1"/>
  <c r="F338" i="3" s="1"/>
  <c r="D338" i="3"/>
  <c r="E338" i="3"/>
  <c r="C339" i="3"/>
  <c r="F339" i="3" s="1"/>
  <c r="C319" i="3"/>
  <c r="F319" i="3" s="1"/>
  <c r="C320" i="3"/>
  <c r="F320" i="3" s="1"/>
  <c r="C321" i="3"/>
  <c r="F321" i="3" s="1"/>
  <c r="C322" i="3"/>
  <c r="F322" i="3" s="1"/>
  <c r="C323" i="3"/>
  <c r="F323" i="3" s="1"/>
  <c r="C324" i="3"/>
  <c r="F324" i="3" s="1"/>
  <c r="C325" i="3"/>
  <c r="F325" i="3" s="1"/>
  <c r="C326" i="3"/>
  <c r="F326" i="3" s="1"/>
  <c r="C327" i="3"/>
  <c r="F327" i="3" s="1"/>
  <c r="F329" i="3"/>
  <c r="C330" i="3"/>
  <c r="F330" i="3" s="1"/>
  <c r="C331" i="3"/>
  <c r="F331" i="3" s="1"/>
  <c r="C332" i="3"/>
  <c r="F332" i="3" s="1"/>
  <c r="C333" i="3"/>
  <c r="F333" i="3" s="1"/>
  <c r="C334" i="3"/>
  <c r="F334" i="3" s="1"/>
  <c r="C335" i="3"/>
  <c r="F335" i="3" s="1"/>
  <c r="C336" i="3"/>
  <c r="F336" i="3" s="1"/>
  <c r="C337" i="3"/>
  <c r="F337" i="3" s="1"/>
  <c r="C318" i="3" l="1"/>
  <c r="F318" i="3" s="1"/>
  <c r="C317" i="3"/>
  <c r="F317" i="3" s="1"/>
  <c r="C316" i="3"/>
  <c r="F316" i="3" s="1"/>
  <c r="C315" i="3"/>
  <c r="F315" i="3" s="1"/>
  <c r="C314" i="3"/>
  <c r="F314" i="3" s="1"/>
  <c r="C313" i="3"/>
  <c r="F313" i="3" s="1"/>
  <c r="C312" i="3"/>
  <c r="F312" i="3" s="1"/>
  <c r="C311" i="3"/>
  <c r="F311" i="3" s="1"/>
  <c r="C310" i="3"/>
  <c r="F310" i="3" s="1"/>
  <c r="C309" i="3"/>
  <c r="F309" i="3" s="1"/>
  <c r="C308" i="3"/>
  <c r="F308" i="3" s="1"/>
  <c r="C307" i="3"/>
  <c r="F307" i="3" s="1"/>
  <c r="C306" i="3"/>
  <c r="F306" i="3" s="1"/>
  <c r="C305" i="3"/>
  <c r="F305" i="3" s="1"/>
  <c r="C304" i="3"/>
  <c r="F304" i="3" s="1"/>
  <c r="C303" i="3"/>
  <c r="F303" i="3" s="1"/>
  <c r="C302" i="3"/>
  <c r="F302" i="3" s="1"/>
  <c r="E301" i="3"/>
  <c r="D301" i="3"/>
  <c r="C301" i="3"/>
  <c r="F301" i="3" s="1"/>
  <c r="C300" i="3"/>
  <c r="F300" i="3" s="1"/>
  <c r="C299" i="3"/>
  <c r="F299" i="3" s="1"/>
  <c r="C298" i="3"/>
  <c r="F298" i="3" s="1"/>
  <c r="C297" i="3"/>
  <c r="F297" i="3" s="1"/>
  <c r="F296" i="3"/>
  <c r="C295" i="3"/>
  <c r="F295" i="3" s="1"/>
  <c r="C294" i="3"/>
  <c r="F294" i="3" s="1"/>
  <c r="C293" i="3"/>
  <c r="F293" i="3" s="1"/>
  <c r="C292" i="3"/>
  <c r="F292" i="3" s="1"/>
  <c r="C291" i="3"/>
  <c r="F291" i="3" s="1"/>
  <c r="C290" i="3"/>
  <c r="F290" i="3" s="1"/>
  <c r="C289" i="3"/>
  <c r="F289" i="3" s="1"/>
  <c r="C288" i="3"/>
  <c r="F288" i="3" s="1"/>
  <c r="C287" i="3"/>
  <c r="F287" i="3" s="1"/>
  <c r="C286" i="3"/>
  <c r="F286" i="3" s="1"/>
  <c r="C285" i="3"/>
  <c r="F285" i="3" s="1"/>
  <c r="C284" i="3"/>
  <c r="F284" i="3" s="1"/>
  <c r="C283" i="3"/>
  <c r="F283" i="3" s="1"/>
  <c r="C282" i="3"/>
  <c r="F282" i="3" s="1"/>
  <c r="C281" i="3"/>
  <c r="F281" i="3" s="1"/>
  <c r="C280" i="3"/>
  <c r="F280" i="3" s="1"/>
  <c r="C279" i="3"/>
  <c r="F279" i="3" s="1"/>
  <c r="C278" i="3"/>
  <c r="F278" i="3" s="1"/>
  <c r="C277" i="3"/>
  <c r="F277" i="3" s="1"/>
  <c r="C276" i="3"/>
  <c r="F276" i="3" s="1"/>
  <c r="C197" i="3" l="1"/>
  <c r="F197" i="3" s="1"/>
  <c r="C195" i="3"/>
  <c r="F195" i="3" s="1"/>
  <c r="C194" i="3" l="1"/>
  <c r="F194" i="3" s="1"/>
  <c r="C193" i="3"/>
  <c r="F193" i="3" s="1"/>
  <c r="C192" i="3"/>
  <c r="F192" i="3" s="1"/>
  <c r="C191" i="3"/>
  <c r="F191" i="3" s="1"/>
  <c r="C190" i="3"/>
  <c r="F190" i="3" s="1"/>
  <c r="C189" i="3"/>
  <c r="F189" i="3" s="1"/>
  <c r="C188" i="3"/>
  <c r="F188" i="3" s="1"/>
  <c r="C187" i="3"/>
  <c r="F187" i="3" s="1"/>
  <c r="C186" i="3"/>
  <c r="F186" i="3" s="1"/>
  <c r="E185" i="3"/>
  <c r="D185" i="3"/>
  <c r="C185" i="3"/>
  <c r="F185" i="3" s="1"/>
  <c r="C184" i="3"/>
  <c r="F184" i="3" s="1"/>
  <c r="C183" i="3"/>
  <c r="F183" i="3" s="1"/>
  <c r="C182" i="3"/>
  <c r="F182" i="3" s="1"/>
  <c r="C181" i="3"/>
  <c r="F181" i="3" s="1"/>
  <c r="C179" i="3"/>
  <c r="F179" i="3" s="1"/>
  <c r="C178" i="3"/>
  <c r="F178" i="3" s="1"/>
  <c r="C177" i="3"/>
  <c r="F177" i="3" s="1"/>
  <c r="C176" i="3"/>
  <c r="F176" i="3" s="1"/>
  <c r="C175" i="3"/>
  <c r="F175" i="3" s="1"/>
  <c r="C174" i="3"/>
  <c r="F174" i="3" s="1"/>
  <c r="C173" i="3"/>
  <c r="F173" i="3" s="1"/>
  <c r="C172" i="3"/>
  <c r="F172" i="3" s="1"/>
  <c r="C171" i="3"/>
  <c r="F171" i="3" s="1"/>
  <c r="C170" i="3"/>
  <c r="F170" i="3" s="1"/>
  <c r="C169" i="3"/>
  <c r="F169" i="3" s="1"/>
  <c r="C168" i="3"/>
  <c r="F168" i="3" s="1"/>
  <c r="C167" i="3"/>
  <c r="F167" i="3" s="1"/>
  <c r="C166" i="3"/>
  <c r="F166" i="3" s="1"/>
  <c r="C165" i="3"/>
  <c r="F165" i="3" s="1"/>
  <c r="C164" i="3"/>
  <c r="F164" i="3" s="1"/>
  <c r="C163" i="3"/>
  <c r="F163" i="3" s="1"/>
  <c r="C162" i="3"/>
  <c r="F162" i="3" s="1"/>
  <c r="C161" i="3"/>
  <c r="F161" i="3" s="1"/>
  <c r="C160" i="3"/>
  <c r="F160" i="3" s="1"/>
  <c r="C157" i="3" l="1"/>
  <c r="F157" i="3" s="1"/>
  <c r="C154" i="3" l="1"/>
  <c r="F154" i="3" s="1"/>
  <c r="C153" i="3"/>
  <c r="F153" i="3" s="1"/>
  <c r="C152" i="3"/>
  <c r="F152" i="3" s="1"/>
  <c r="C151" i="3"/>
  <c r="F151" i="3" s="1"/>
  <c r="C150" i="3"/>
  <c r="F150" i="3" s="1"/>
  <c r="C149" i="3"/>
  <c r="F149" i="3" s="1"/>
  <c r="C148" i="3"/>
  <c r="F148" i="3" s="1"/>
  <c r="C147" i="3"/>
  <c r="F147" i="3" s="1"/>
  <c r="C146" i="3"/>
  <c r="F146" i="3" s="1"/>
  <c r="E145" i="3"/>
  <c r="D145" i="3"/>
  <c r="C145" i="3"/>
  <c r="F145" i="3" s="1"/>
  <c r="C144" i="3"/>
  <c r="F144" i="3" s="1"/>
  <c r="C143" i="3"/>
  <c r="F143" i="3" s="1"/>
  <c r="C142" i="3"/>
  <c r="F142" i="3" s="1"/>
  <c r="C141" i="3"/>
  <c r="F141" i="3" s="1"/>
  <c r="C139" i="3"/>
  <c r="F139" i="3" s="1"/>
  <c r="C138" i="3"/>
  <c r="F138" i="3" s="1"/>
  <c r="C137" i="3"/>
  <c r="F137" i="3" s="1"/>
  <c r="C136" i="3"/>
  <c r="F136" i="3" s="1"/>
  <c r="C135" i="3"/>
  <c r="F135" i="3" s="1"/>
  <c r="C134" i="3"/>
  <c r="F134" i="3" s="1"/>
  <c r="C133" i="3"/>
  <c r="F133" i="3" s="1"/>
  <c r="C132" i="3"/>
  <c r="F132" i="3" s="1"/>
  <c r="C131" i="3"/>
  <c r="F131" i="3" s="1"/>
  <c r="C130" i="3"/>
  <c r="F130" i="3" s="1"/>
  <c r="C129" i="3"/>
  <c r="F129" i="3" s="1"/>
  <c r="C128" i="3"/>
  <c r="F128" i="3" s="1"/>
  <c r="C127" i="3"/>
  <c r="F127" i="3" s="1"/>
  <c r="C126" i="3"/>
  <c r="F126" i="3" s="1"/>
  <c r="C125" i="3"/>
  <c r="F125" i="3" s="1"/>
  <c r="C124" i="3"/>
  <c r="F124" i="3" s="1"/>
  <c r="C123" i="3"/>
  <c r="F123" i="3" s="1"/>
  <c r="C122" i="3"/>
  <c r="F122" i="3" s="1"/>
  <c r="C121" i="3"/>
  <c r="F121" i="3" s="1"/>
  <c r="C120" i="3"/>
  <c r="F120" i="3" s="1"/>
  <c r="C86" i="3" l="1"/>
  <c r="F86" i="3" s="1"/>
  <c r="C87" i="3"/>
  <c r="F87" i="3" s="1"/>
  <c r="C88" i="3"/>
  <c r="F88" i="3" s="1"/>
  <c r="C89" i="3"/>
  <c r="F89" i="3" s="1"/>
  <c r="C90" i="3"/>
  <c r="F90" i="3" s="1"/>
  <c r="C91" i="3"/>
  <c r="F91" i="3" s="1"/>
  <c r="C92" i="3"/>
  <c r="F92" i="3" s="1"/>
  <c r="C93" i="3"/>
  <c r="F93" i="3" s="1"/>
  <c r="C94" i="3"/>
  <c r="F94" i="3" s="1"/>
  <c r="C95" i="3"/>
  <c r="F95" i="3" s="1"/>
  <c r="C96" i="3"/>
  <c r="F96" i="3" s="1"/>
  <c r="C97" i="3"/>
  <c r="F97" i="3" s="1"/>
  <c r="C98" i="3"/>
  <c r="F98" i="3" s="1"/>
  <c r="C99" i="3"/>
  <c r="F99" i="3" s="1"/>
  <c r="C100" i="3"/>
  <c r="F100" i="3" s="1"/>
  <c r="C101" i="3"/>
  <c r="F101" i="3" s="1"/>
  <c r="C102" i="3"/>
  <c r="F102" i="3" s="1"/>
  <c r="C103" i="3"/>
  <c r="F103" i="3" s="1"/>
  <c r="C104" i="3"/>
  <c r="F104" i="3" s="1"/>
  <c r="C105" i="3"/>
  <c r="F105" i="3" s="1"/>
  <c r="C106" i="3"/>
  <c r="F106" i="3" s="1"/>
  <c r="C107" i="3"/>
  <c r="F107" i="3" s="1"/>
  <c r="C108" i="3"/>
  <c r="F108" i="3" s="1"/>
  <c r="C109" i="3"/>
  <c r="F109" i="3" s="1"/>
  <c r="C110" i="3"/>
  <c r="F110" i="3" s="1"/>
  <c r="D110" i="3"/>
  <c r="E110" i="3"/>
  <c r="C111" i="3"/>
  <c r="F111" i="3" s="1"/>
  <c r="C112" i="3"/>
  <c r="F112" i="3" s="1"/>
  <c r="C113" i="3"/>
  <c r="F113" i="3" s="1"/>
  <c r="C114" i="3"/>
  <c r="F114" i="3" s="1"/>
  <c r="C115" i="3"/>
  <c r="F115" i="3" s="1"/>
  <c r="C116" i="3"/>
  <c r="F116" i="3" s="1"/>
  <c r="C117" i="3"/>
  <c r="F117" i="3" s="1"/>
  <c r="C118" i="3"/>
  <c r="F118" i="3" s="1"/>
  <c r="C119" i="3"/>
  <c r="F119" i="3" s="1"/>
  <c r="C85" i="3" l="1"/>
  <c r="F85" i="3" s="1"/>
  <c r="C73" i="3" l="1"/>
  <c r="F73" i="3" s="1"/>
  <c r="C72" i="3"/>
  <c r="F72" i="3" s="1"/>
  <c r="C71" i="3"/>
  <c r="F71" i="3" s="1"/>
  <c r="C70" i="3"/>
  <c r="F70" i="3" s="1"/>
  <c r="C69" i="3"/>
  <c r="F69" i="3" s="1"/>
  <c r="C68" i="3"/>
  <c r="F68" i="3" s="1"/>
  <c r="C67" i="3"/>
  <c r="F67" i="3" s="1"/>
  <c r="C66" i="3"/>
  <c r="F66" i="3" s="1"/>
  <c r="C65" i="3"/>
  <c r="F65" i="3" s="1"/>
  <c r="C15" i="3" l="1"/>
  <c r="F15" i="3" s="1"/>
  <c r="C14" i="3"/>
  <c r="F14" i="3" s="1"/>
  <c r="C13" i="3"/>
  <c r="F13" i="3" s="1"/>
  <c r="C12" i="3"/>
  <c r="F12" i="3" s="1"/>
  <c r="C11" i="3"/>
  <c r="F11" i="3" s="1"/>
  <c r="C10" i="3"/>
  <c r="F10" i="3" s="1"/>
  <c r="C9" i="3"/>
  <c r="F9" i="3" s="1"/>
  <c r="C8" i="3"/>
  <c r="F8" i="3" s="1"/>
  <c r="C7" i="3"/>
  <c r="F7" i="3" s="1"/>
  <c r="R42" i="1" l="1"/>
  <c r="M42" i="1"/>
  <c r="R41" i="1"/>
  <c r="M41" i="1"/>
  <c r="R40" i="1"/>
  <c r="M40" i="1"/>
  <c r="R39" i="1"/>
  <c r="M39" i="1"/>
  <c r="R38" i="1"/>
  <c r="M38" i="1"/>
  <c r="R37" i="1"/>
  <c r="M37" i="1"/>
  <c r="R36" i="1"/>
  <c r="M36" i="1"/>
  <c r="R35" i="1"/>
  <c r="M35" i="1"/>
  <c r="R34" i="1"/>
  <c r="M34" i="1"/>
  <c r="R33" i="1"/>
  <c r="M33" i="1"/>
  <c r="R32" i="1"/>
  <c r="M32" i="1"/>
  <c r="R31" i="1"/>
  <c r="M31" i="1"/>
  <c r="R30" i="1"/>
  <c r="M30" i="1"/>
  <c r="R29" i="1"/>
  <c r="M29" i="1"/>
  <c r="R28" i="1"/>
  <c r="M28" i="1"/>
  <c r="R27" i="1"/>
  <c r="M27" i="1"/>
  <c r="R26" i="1"/>
  <c r="M26" i="1"/>
  <c r="R25" i="1"/>
  <c r="M25" i="1"/>
  <c r="R24" i="1"/>
  <c r="M24" i="1"/>
  <c r="R23" i="1"/>
  <c r="M23" i="1"/>
  <c r="R22" i="1"/>
  <c r="M22" i="1"/>
  <c r="R18" i="1"/>
  <c r="M18" i="1"/>
  <c r="R17" i="1"/>
  <c r="M17" i="1"/>
  <c r="R16" i="1"/>
  <c r="M16" i="1"/>
  <c r="R15" i="1"/>
  <c r="M15" i="1"/>
  <c r="R14" i="1"/>
  <c r="M14" i="1"/>
  <c r="R13" i="1"/>
  <c r="M13" i="1"/>
  <c r="R12" i="1"/>
  <c r="M12" i="1"/>
  <c r="R9" i="1"/>
  <c r="M9" i="1"/>
  <c r="R8" i="1"/>
  <c r="M8" i="1"/>
  <c r="R7" i="1"/>
  <c r="M7" i="1"/>
  <c r="R6" i="1"/>
  <c r="M6" i="1"/>
  <c r="R4" i="1"/>
  <c r="M4" i="1"/>
  <c r="R3" i="1"/>
  <c r="M3" i="1"/>
  <c r="R2" i="1"/>
  <c r="M2" i="1"/>
  <c r="D408" i="3" l="1"/>
  <c r="D368" i="3"/>
  <c r="D327" i="3"/>
  <c r="D294" i="3"/>
  <c r="D416" i="3"/>
  <c r="D376" i="3"/>
  <c r="D339" i="3"/>
  <c r="D302" i="3"/>
  <c r="D417" i="3"/>
  <c r="D377" i="3"/>
  <c r="D313" i="3"/>
  <c r="D303" i="3"/>
  <c r="D424" i="3"/>
  <c r="D384" i="3"/>
  <c r="D334" i="3"/>
  <c r="D310" i="3"/>
  <c r="D391" i="3"/>
  <c r="D389" i="3"/>
  <c r="D351" i="3"/>
  <c r="D277" i="3"/>
  <c r="D318" i="3"/>
  <c r="D404" i="3"/>
  <c r="D364" i="3"/>
  <c r="D345" i="3"/>
  <c r="D290" i="3"/>
  <c r="D397" i="3"/>
  <c r="D357" i="3"/>
  <c r="D324" i="3"/>
  <c r="D283" i="3"/>
  <c r="D423" i="3"/>
  <c r="D383" i="3"/>
  <c r="D333" i="3"/>
  <c r="D309" i="3"/>
  <c r="D394" i="3"/>
  <c r="D354" i="3"/>
  <c r="D321" i="3"/>
  <c r="D280" i="3"/>
  <c r="D396" i="3"/>
  <c r="D356" i="3"/>
  <c r="D323" i="3"/>
  <c r="D282" i="3"/>
  <c r="D401" i="3"/>
  <c r="D385" i="3"/>
  <c r="D361" i="3"/>
  <c r="D349" i="3"/>
  <c r="D342" i="3"/>
  <c r="D287" i="3"/>
  <c r="D405" i="3"/>
  <c r="D365" i="3"/>
  <c r="D346" i="3"/>
  <c r="D291" i="3"/>
  <c r="D410" i="3"/>
  <c r="D370" i="3"/>
  <c r="D329" i="3"/>
  <c r="D296" i="3"/>
  <c r="D411" i="3"/>
  <c r="D371" i="3"/>
  <c r="D330" i="3"/>
  <c r="D297" i="3"/>
  <c r="D421" i="3"/>
  <c r="D387" i="3"/>
  <c r="D381" i="3"/>
  <c r="D331" i="3"/>
  <c r="D307" i="3"/>
  <c r="D402" i="3"/>
  <c r="D362" i="3"/>
  <c r="D343" i="3"/>
  <c r="D288" i="3"/>
  <c r="D400" i="3"/>
  <c r="D360" i="3"/>
  <c r="D341" i="3"/>
  <c r="D286" i="3"/>
  <c r="D413" i="3"/>
  <c r="D373" i="3"/>
  <c r="D336" i="3"/>
  <c r="D299" i="3"/>
  <c r="E416" i="3"/>
  <c r="E376" i="3"/>
  <c r="E339" i="3"/>
  <c r="E302" i="3"/>
  <c r="E417" i="3"/>
  <c r="E377" i="3"/>
  <c r="E303" i="3"/>
  <c r="E313" i="3"/>
  <c r="E424" i="3"/>
  <c r="E384" i="3"/>
  <c r="E334" i="3"/>
  <c r="E310" i="3"/>
  <c r="E391" i="3"/>
  <c r="E389" i="3"/>
  <c r="E351" i="3"/>
  <c r="E318" i="3"/>
  <c r="E277" i="3"/>
  <c r="E404" i="3"/>
  <c r="E364" i="3"/>
  <c r="E345" i="3"/>
  <c r="E290" i="3"/>
  <c r="E397" i="3"/>
  <c r="E357" i="3"/>
  <c r="E324" i="3"/>
  <c r="E283" i="3"/>
  <c r="E423" i="3"/>
  <c r="E383" i="3"/>
  <c r="E333" i="3"/>
  <c r="E309" i="3"/>
  <c r="E394" i="3"/>
  <c r="E354" i="3"/>
  <c r="E321" i="3"/>
  <c r="E280" i="3"/>
  <c r="E396" i="3"/>
  <c r="E356" i="3"/>
  <c r="E323" i="3"/>
  <c r="E282" i="3"/>
  <c r="E401" i="3"/>
  <c r="E385" i="3"/>
  <c r="E361" i="3"/>
  <c r="E349" i="3"/>
  <c r="E342" i="3"/>
  <c r="E287" i="3"/>
  <c r="E405" i="3"/>
  <c r="E365" i="3"/>
  <c r="E346" i="3"/>
  <c r="E291" i="3"/>
  <c r="E410" i="3"/>
  <c r="E370" i="3"/>
  <c r="E329" i="3"/>
  <c r="E296" i="3"/>
  <c r="E411" i="3"/>
  <c r="E371" i="3"/>
  <c r="E330" i="3"/>
  <c r="E297" i="3"/>
  <c r="E421" i="3"/>
  <c r="E387" i="3"/>
  <c r="E381" i="3"/>
  <c r="E331" i="3"/>
  <c r="E307" i="3"/>
  <c r="E402" i="3"/>
  <c r="E362" i="3"/>
  <c r="E343" i="3"/>
  <c r="E288" i="3"/>
  <c r="E400" i="3"/>
  <c r="E360" i="3"/>
  <c r="E341" i="3"/>
  <c r="E286" i="3"/>
  <c r="E413" i="3"/>
  <c r="E373" i="3"/>
  <c r="E336" i="3"/>
  <c r="E299" i="3"/>
  <c r="D426" i="3"/>
  <c r="D414" i="3"/>
  <c r="D374" i="3"/>
  <c r="D337" i="3"/>
  <c r="D300" i="3"/>
  <c r="D420" i="3"/>
  <c r="D380" i="3"/>
  <c r="D306" i="3"/>
  <c r="D316" i="3"/>
  <c r="D390" i="3"/>
  <c r="D388" i="3"/>
  <c r="D350" i="3"/>
  <c r="D317" i="3"/>
  <c r="D312" i="3"/>
  <c r="D276" i="3"/>
  <c r="D406" i="3"/>
  <c r="D366" i="3"/>
  <c r="D347" i="3"/>
  <c r="D292" i="3"/>
  <c r="D392" i="3"/>
  <c r="D352" i="3"/>
  <c r="D319" i="3"/>
  <c r="D278" i="3"/>
  <c r="D419" i="3"/>
  <c r="D379" i="3"/>
  <c r="D305" i="3"/>
  <c r="D315" i="3"/>
  <c r="D393" i="3"/>
  <c r="D353" i="3"/>
  <c r="D320" i="3"/>
  <c r="D279" i="3"/>
  <c r="D395" i="3"/>
  <c r="D355" i="3"/>
  <c r="D322" i="3"/>
  <c r="D281" i="3"/>
  <c r="D398" i="3"/>
  <c r="D358" i="3"/>
  <c r="D325" i="3"/>
  <c r="D284" i="3"/>
  <c r="D425" i="3"/>
  <c r="D403" i="3"/>
  <c r="D386" i="3"/>
  <c r="D363" i="3"/>
  <c r="D344" i="3"/>
  <c r="D289" i="3"/>
  <c r="D407" i="3"/>
  <c r="D367" i="3"/>
  <c r="D326" i="3"/>
  <c r="D293" i="3"/>
  <c r="D412" i="3"/>
  <c r="D372" i="3"/>
  <c r="D335" i="3"/>
  <c r="D298" i="3"/>
  <c r="D422" i="3"/>
  <c r="D382" i="3"/>
  <c r="D332" i="3"/>
  <c r="D308" i="3"/>
  <c r="D418" i="3"/>
  <c r="D378" i="3"/>
  <c r="D314" i="3"/>
  <c r="D304" i="3"/>
  <c r="D399" i="3"/>
  <c r="D359" i="3"/>
  <c r="D348" i="3"/>
  <c r="D340" i="3"/>
  <c r="D285" i="3"/>
  <c r="D311" i="3"/>
  <c r="D409" i="3"/>
  <c r="D369" i="3"/>
  <c r="D328" i="3"/>
  <c r="D295" i="3"/>
  <c r="E408" i="3"/>
  <c r="E368" i="3"/>
  <c r="E327" i="3"/>
  <c r="E294" i="3"/>
  <c r="E426" i="3"/>
  <c r="E414" i="3"/>
  <c r="E374" i="3"/>
  <c r="E337" i="3"/>
  <c r="E300" i="3"/>
  <c r="E420" i="3"/>
  <c r="E380" i="3"/>
  <c r="E306" i="3"/>
  <c r="E316" i="3"/>
  <c r="E390" i="3"/>
  <c r="E388" i="3"/>
  <c r="E350" i="3"/>
  <c r="E317" i="3"/>
  <c r="E312" i="3"/>
  <c r="E276" i="3"/>
  <c r="E406" i="3"/>
  <c r="E366" i="3"/>
  <c r="E347" i="3"/>
  <c r="E292" i="3"/>
  <c r="E392" i="3"/>
  <c r="E352" i="3"/>
  <c r="E319" i="3"/>
  <c r="E278" i="3"/>
  <c r="E419" i="3"/>
  <c r="E379" i="3"/>
  <c r="E315" i="3"/>
  <c r="E305" i="3"/>
  <c r="E393" i="3"/>
  <c r="E353" i="3"/>
  <c r="E320" i="3"/>
  <c r="E279" i="3"/>
  <c r="E395" i="3"/>
  <c r="E355" i="3"/>
  <c r="E322" i="3"/>
  <c r="E281" i="3"/>
  <c r="E398" i="3"/>
  <c r="E358" i="3"/>
  <c r="E325" i="3"/>
  <c r="E284" i="3"/>
  <c r="E425" i="3"/>
  <c r="E403" i="3"/>
  <c r="E386" i="3"/>
  <c r="E363" i="3"/>
  <c r="E344" i="3"/>
  <c r="E289" i="3"/>
  <c r="E407" i="3"/>
  <c r="E367" i="3"/>
  <c r="E326" i="3"/>
  <c r="E293" i="3"/>
  <c r="E412" i="3"/>
  <c r="E372" i="3"/>
  <c r="E335" i="3"/>
  <c r="E298" i="3"/>
  <c r="E422" i="3"/>
  <c r="E382" i="3"/>
  <c r="E332" i="3"/>
  <c r="E308" i="3"/>
  <c r="E418" i="3"/>
  <c r="E378" i="3"/>
  <c r="E314" i="3"/>
  <c r="E304" i="3"/>
  <c r="E399" i="3"/>
  <c r="E359" i="3"/>
  <c r="E348" i="3"/>
  <c r="E340" i="3"/>
  <c r="E311" i="3"/>
  <c r="E285" i="3"/>
  <c r="E409" i="3"/>
  <c r="E369" i="3"/>
  <c r="E328" i="3"/>
  <c r="E295" i="3"/>
  <c r="E178" i="3"/>
  <c r="E138" i="3"/>
  <c r="E104" i="3"/>
  <c r="E65" i="3"/>
  <c r="E160" i="3"/>
  <c r="E120" i="3"/>
  <c r="E86" i="3"/>
  <c r="E67" i="3"/>
  <c r="E162" i="3"/>
  <c r="E122" i="3"/>
  <c r="E88" i="3"/>
  <c r="E70" i="3"/>
  <c r="E165" i="3"/>
  <c r="E125" i="3"/>
  <c r="E91" i="3"/>
  <c r="E197" i="3"/>
  <c r="E173" i="3"/>
  <c r="E133" i="3"/>
  <c r="E99" i="3"/>
  <c r="E182" i="3"/>
  <c r="E142" i="3"/>
  <c r="E107" i="3"/>
  <c r="E169" i="3"/>
  <c r="E129" i="3"/>
  <c r="E95" i="3"/>
  <c r="D186" i="3"/>
  <c r="D146" i="3"/>
  <c r="D111" i="3"/>
  <c r="D66" i="3"/>
  <c r="D161" i="3"/>
  <c r="D121" i="3"/>
  <c r="D87" i="3"/>
  <c r="D167" i="3"/>
  <c r="D127" i="3"/>
  <c r="D93" i="3"/>
  <c r="D166" i="3"/>
  <c r="D126" i="3"/>
  <c r="D92" i="3"/>
  <c r="D175" i="3"/>
  <c r="D135" i="3"/>
  <c r="D101" i="3"/>
  <c r="D195" i="3"/>
  <c r="D191" i="3"/>
  <c r="D151" i="3"/>
  <c r="D116" i="3"/>
  <c r="D170" i="3"/>
  <c r="D130" i="3"/>
  <c r="D96" i="3"/>
  <c r="E187" i="3"/>
  <c r="E157" i="3"/>
  <c r="E147" i="3"/>
  <c r="E112" i="3"/>
  <c r="E66" i="3"/>
  <c r="E161" i="3"/>
  <c r="E121" i="3"/>
  <c r="E87" i="3"/>
  <c r="E167" i="3"/>
  <c r="E127" i="3"/>
  <c r="E93" i="3"/>
  <c r="E193" i="3"/>
  <c r="E153" i="3"/>
  <c r="E118" i="3"/>
  <c r="E69" i="3"/>
  <c r="E164" i="3"/>
  <c r="E124" i="3"/>
  <c r="E90" i="3"/>
  <c r="E166" i="3"/>
  <c r="E126" i="3"/>
  <c r="E92" i="3"/>
  <c r="E171" i="3"/>
  <c r="E131" i="3"/>
  <c r="E97" i="3"/>
  <c r="E175" i="3"/>
  <c r="E135" i="3"/>
  <c r="E101" i="3"/>
  <c r="E181" i="3"/>
  <c r="E141" i="3"/>
  <c r="E106" i="3"/>
  <c r="E195" i="3"/>
  <c r="E191" i="3"/>
  <c r="E151" i="3"/>
  <c r="E116" i="3"/>
  <c r="E172" i="3"/>
  <c r="E132" i="3"/>
  <c r="E98" i="3"/>
  <c r="E170" i="3"/>
  <c r="E130" i="3"/>
  <c r="E96" i="3"/>
  <c r="E183" i="3"/>
  <c r="E143" i="3"/>
  <c r="E108" i="3"/>
  <c r="E184" i="3"/>
  <c r="E144" i="3"/>
  <c r="E109" i="3"/>
  <c r="E190" i="3"/>
  <c r="E150" i="3"/>
  <c r="E115" i="3"/>
  <c r="E176" i="3"/>
  <c r="E136" i="3"/>
  <c r="E102" i="3"/>
  <c r="E189" i="3"/>
  <c r="E149" i="3"/>
  <c r="E114" i="3"/>
  <c r="E68" i="3"/>
  <c r="E163" i="3"/>
  <c r="E123" i="3"/>
  <c r="E89" i="3"/>
  <c r="E73" i="3"/>
  <c r="E168" i="3"/>
  <c r="E128" i="3"/>
  <c r="E94" i="3"/>
  <c r="E177" i="3"/>
  <c r="E137" i="3"/>
  <c r="E103" i="3"/>
  <c r="E192" i="3"/>
  <c r="E152" i="3"/>
  <c r="E117" i="3"/>
  <c r="E188" i="3"/>
  <c r="E148" i="3"/>
  <c r="E113" i="3"/>
  <c r="E179" i="3"/>
  <c r="E139" i="3"/>
  <c r="E105" i="3"/>
  <c r="D187" i="3"/>
  <c r="D157" i="3"/>
  <c r="D147" i="3"/>
  <c r="D112" i="3"/>
  <c r="D194" i="3"/>
  <c r="D154" i="3"/>
  <c r="D119" i="3"/>
  <c r="D174" i="3"/>
  <c r="D134" i="3"/>
  <c r="D100" i="3"/>
  <c r="D193" i="3"/>
  <c r="D153" i="3"/>
  <c r="D118" i="3"/>
  <c r="D69" i="3"/>
  <c r="D164" i="3"/>
  <c r="D124" i="3"/>
  <c r="D90" i="3"/>
  <c r="D171" i="3"/>
  <c r="D131" i="3"/>
  <c r="D97" i="3"/>
  <c r="D181" i="3"/>
  <c r="D141" i="3"/>
  <c r="D106" i="3"/>
  <c r="D172" i="3"/>
  <c r="D132" i="3"/>
  <c r="D98" i="3"/>
  <c r="D183" i="3"/>
  <c r="D143" i="3"/>
  <c r="D108" i="3"/>
  <c r="E186" i="3"/>
  <c r="E146" i="3"/>
  <c r="E111" i="3"/>
  <c r="E194" i="3"/>
  <c r="E154" i="3"/>
  <c r="E119" i="3"/>
  <c r="E174" i="3"/>
  <c r="E134" i="3"/>
  <c r="E100" i="3"/>
  <c r="D178" i="3"/>
  <c r="D138" i="3"/>
  <c r="D104" i="3"/>
  <c r="D184" i="3"/>
  <c r="D144" i="3"/>
  <c r="D109" i="3"/>
  <c r="D190" i="3"/>
  <c r="D150" i="3"/>
  <c r="D115" i="3"/>
  <c r="D65" i="3"/>
  <c r="D160" i="3"/>
  <c r="D120" i="3"/>
  <c r="D86" i="3"/>
  <c r="D176" i="3"/>
  <c r="D136" i="3"/>
  <c r="D102" i="3"/>
  <c r="D67" i="3"/>
  <c r="D162" i="3"/>
  <c r="D122" i="3"/>
  <c r="D88" i="3"/>
  <c r="D189" i="3"/>
  <c r="D149" i="3"/>
  <c r="D114" i="3"/>
  <c r="D68" i="3"/>
  <c r="D163" i="3"/>
  <c r="D123" i="3"/>
  <c r="D89" i="3"/>
  <c r="D70" i="3"/>
  <c r="D165" i="3"/>
  <c r="D125" i="3"/>
  <c r="D91" i="3"/>
  <c r="D73" i="3"/>
  <c r="D168" i="3"/>
  <c r="D128" i="3"/>
  <c r="D94" i="3"/>
  <c r="D197" i="3"/>
  <c r="D173" i="3"/>
  <c r="D133" i="3"/>
  <c r="D99" i="3"/>
  <c r="D177" i="3"/>
  <c r="D137" i="3"/>
  <c r="D103" i="3"/>
  <c r="D182" i="3"/>
  <c r="D142" i="3"/>
  <c r="D107" i="3"/>
  <c r="D192" i="3"/>
  <c r="D152" i="3"/>
  <c r="D117" i="3"/>
  <c r="D188" i="3"/>
  <c r="D148" i="3"/>
  <c r="D113" i="3"/>
  <c r="D169" i="3"/>
  <c r="D129" i="3"/>
  <c r="D95" i="3"/>
  <c r="D179" i="3"/>
  <c r="D139" i="3"/>
  <c r="D105" i="3"/>
  <c r="E72" i="3"/>
  <c r="E14" i="3"/>
  <c r="E85" i="3"/>
  <c r="E71" i="3"/>
  <c r="D72" i="3"/>
  <c r="D14" i="3"/>
  <c r="D85" i="3"/>
  <c r="D71" i="3"/>
  <c r="D15" i="3"/>
  <c r="D7" i="3"/>
  <c r="D12" i="3"/>
  <c r="E7" i="3"/>
  <c r="E12" i="3"/>
  <c r="E15" i="3"/>
  <c r="D13" i="3"/>
  <c r="D10" i="3"/>
  <c r="D9" i="3"/>
  <c r="D11" i="3"/>
  <c r="D8" i="3"/>
  <c r="E13" i="3"/>
  <c r="E10" i="3"/>
  <c r="E9" i="3"/>
  <c r="E11" i="3"/>
  <c r="E8" i="3"/>
</calcChain>
</file>

<file path=xl/sharedStrings.xml><?xml version="1.0" encoding="utf-8"?>
<sst xmlns="http://schemas.openxmlformats.org/spreadsheetml/2006/main" count="2635" uniqueCount="353">
  <si>
    <t>Beach Name</t>
  </si>
  <si>
    <t>Location</t>
  </si>
  <si>
    <t>AU ID</t>
  </si>
  <si>
    <t>Classification</t>
  </si>
  <si>
    <t>Route 1: Dorado - Loíza</t>
  </si>
  <si>
    <t>Balneario Manuel “Nolo” Morales or Sardinera</t>
  </si>
  <si>
    <t>Road PR-693 Int. PR-697, Costas de Oro, Dorado</t>
  </si>
  <si>
    <t>PRNC08</t>
  </si>
  <si>
    <t>SB</t>
  </si>
  <si>
    <t>RW-18</t>
  </si>
  <si>
    <t>At the front of the administration building.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</si>
  <si>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28’28.90”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</si>
  <si>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16’51.21”</t>
    </r>
  </si>
  <si>
    <t>Balneario Punta Salinas</t>
  </si>
  <si>
    <t>Road PR-165, Levittown, Toa Baja</t>
  </si>
  <si>
    <t>PRNC09</t>
  </si>
  <si>
    <t>RW-19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</si>
  <si>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28’17.97”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</si>
  <si>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11’09.58”</t>
    </r>
  </si>
  <si>
    <t>Balneario El Escambrón</t>
  </si>
  <si>
    <t>Muñoz Rivera Ave., Stop 8, Puerta de Tierra, San Juan</t>
  </si>
  <si>
    <t>PREC12</t>
  </si>
  <si>
    <t>RW-20A</t>
  </si>
  <si>
    <t>At the front of the showers and lifeguard stand.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</si>
  <si>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28’02.05”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</si>
  <si>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05’23.85”</t>
    </r>
  </si>
  <si>
    <t>Playa Sixto Escobar</t>
  </si>
  <si>
    <t>At the center of the bathers area.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</si>
  <si>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28΄00.23˝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</si>
  <si>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05΄12.00˝</t>
    </r>
  </si>
  <si>
    <t>Playita del Condado</t>
  </si>
  <si>
    <t>Ashford Ave., west to El Condado Plaza Hotel, San Juan</t>
  </si>
  <si>
    <t>PRC13</t>
  </si>
  <si>
    <t>RW-26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</si>
  <si>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27΄40.07˝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</si>
  <si>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04΄56.67˝</t>
    </r>
  </si>
  <si>
    <t>Ocean Park</t>
  </si>
  <si>
    <t>General Patton Street, San Juan</t>
  </si>
  <si>
    <t>PREC13</t>
  </si>
  <si>
    <t>RW-27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</si>
  <si>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27΄10.84˝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</si>
  <si>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02΄55.97˝</t>
    </r>
  </si>
  <si>
    <t>Playa El Alambique</t>
  </si>
  <si>
    <t>Isla Verde Ave., José M. Tartak Street, Carolina</t>
  </si>
  <si>
    <t>PREC14</t>
  </si>
  <si>
    <t>RW-28</t>
  </si>
  <si>
    <t xml:space="preserve">At the center of the bathers area. 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</si>
  <si>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26΄38.73˝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</si>
  <si>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01΄19.74˝</t>
    </r>
  </si>
  <si>
    <t>Balneario de Carolina</t>
  </si>
  <si>
    <t>Road PR-187, Boca de Cangrejos, Carolina</t>
  </si>
  <si>
    <t>RW-21C</t>
  </si>
  <si>
    <t xml:space="preserve">At the center of the bathers area.  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</si>
  <si>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26’45.56”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</si>
  <si>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00’12.86”</t>
    </r>
  </si>
  <si>
    <t>Vacía Talega</t>
  </si>
  <si>
    <t>Road PR-187, Loíza</t>
  </si>
  <si>
    <t>PREC15</t>
  </si>
  <si>
    <t>RW-29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</si>
  <si>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26΄52.29˝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</si>
  <si>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54΄22.43˝</t>
    </r>
  </si>
  <si>
    <t>Route 2: Arroyo - Luquillo</t>
  </si>
  <si>
    <t>Balneario Punta Guilarte</t>
  </si>
  <si>
    <t>Road PR-3 Km 126, Arroyo</t>
  </si>
  <si>
    <t>PRSC32</t>
  </si>
  <si>
    <t>RW-7</t>
  </si>
  <si>
    <t>At the center of the bathers area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</si>
  <si>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57’43.35”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</si>
  <si>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02’24.00”</t>
    </r>
  </si>
  <si>
    <t>Balneario de Patillas</t>
  </si>
  <si>
    <t>Road PR-3 Km 1.7, Los Bajos Ward, Patillas</t>
  </si>
  <si>
    <t>RW-6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</si>
  <si>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58’26.31”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</si>
  <si>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59’20.33”</t>
    </r>
  </si>
  <si>
    <t>Playa Guayanés</t>
  </si>
  <si>
    <t>El Ancla Beach Hotel, Yabucoa</t>
  </si>
  <si>
    <t>PREC28C</t>
  </si>
  <si>
    <t>RW-30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</si>
  <si>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03΄45.70˝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</si>
  <si>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49΄09.10˝</t>
    </r>
  </si>
  <si>
    <t>Balneario Punta Santiago</t>
  </si>
  <si>
    <t>Road PR-3 Km72.4, Humacao</t>
  </si>
  <si>
    <t>PREC25</t>
  </si>
  <si>
    <t>RW-4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</si>
  <si>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09’30.29”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</si>
  <si>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45’18.67”</t>
    </r>
  </si>
  <si>
    <t>Tropical Beach</t>
  </si>
  <si>
    <t>Road PR-3 (confluence of Río Blanco and Río Santiago), Naguabo</t>
  </si>
  <si>
    <t>RW-31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</si>
  <si>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11΄12.94˝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</si>
  <si>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43΄33.48˝</t>
    </r>
  </si>
  <si>
    <t>Balneario Seven Seas</t>
  </si>
  <si>
    <t>Road PR-195 Km 4.8 Las Croabas, Fajardo</t>
  </si>
  <si>
    <t>PREC18</t>
  </si>
  <si>
    <t>RW-2</t>
  </si>
  <si>
    <r>
      <t>18</t>
    </r>
    <r>
      <rPr>
        <vertAlign val="superscript"/>
        <sz val="11"/>
        <color theme="1"/>
        <rFont val="Thryomanes"/>
      </rPr>
      <t xml:space="preserve"> o</t>
    </r>
    <r>
      <rPr>
        <sz val="11"/>
        <color theme="1"/>
        <rFont val="Thryomanes"/>
      </rPr>
      <t>22’09.36”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</si>
  <si>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38’09.86”</t>
    </r>
  </si>
  <si>
    <t>Playa Azul</t>
  </si>
  <si>
    <t xml:space="preserve">Luquillo Beach Boulevard (east of town), Luquillo </t>
  </si>
  <si>
    <t>RW-32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</si>
  <si>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22΄54.72˝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</si>
  <si>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43΄06.45˝</t>
    </r>
  </si>
  <si>
    <t>Balneario La Monserrate</t>
  </si>
  <si>
    <t xml:space="preserve">Road PR-3, Luquillo </t>
  </si>
  <si>
    <t>PREC17</t>
  </si>
  <si>
    <t>RW-1A</t>
  </si>
  <si>
    <t>In front of the administration building.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</si>
  <si>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23’08.13”</t>
    </r>
  </si>
  <si>
    <r>
      <t>65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43’46.1”</t>
    </r>
  </si>
  <si>
    <t>Route 3: Lajas - Salinas</t>
  </si>
  <si>
    <t>Playita Rosada</t>
  </si>
  <si>
    <t xml:space="preserve">Camino de los Guayacanes, Lajas </t>
  </si>
  <si>
    <t>PRSC41B2</t>
  </si>
  <si>
    <t>RW-33</t>
  </si>
  <si>
    <t>In the pool.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</si>
  <si>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58΄18.18˝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</si>
  <si>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01΄53.40˝</t>
    </r>
  </si>
  <si>
    <t>Playa Santa</t>
  </si>
  <si>
    <t>Road PR-325 Final, Providencia, Guánica</t>
  </si>
  <si>
    <t>PRSC41B1</t>
  </si>
  <si>
    <t>RW-10</t>
  </si>
  <si>
    <t>At the center of the bathers area, in front of AEELA building.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</si>
  <si>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56’15.76”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</si>
  <si>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57’18.71”</t>
    </r>
  </si>
  <si>
    <t>Caña Gorda</t>
  </si>
  <si>
    <t>Road PR-333 Km 2.6 Caña Gorda Ward, Guánica</t>
  </si>
  <si>
    <t>PRSC40</t>
  </si>
  <si>
    <t>RW-9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</si>
  <si>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57΄09.11˝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</si>
  <si>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53΄04.42˝</t>
    </r>
  </si>
  <si>
    <t>Ponce Hilton Hotel, Ponce</t>
  </si>
  <si>
    <t>PRSC36B</t>
  </si>
  <si>
    <t>RW-34</t>
  </si>
  <si>
    <t xml:space="preserve">In front of the hotels bathers area.  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</si>
  <si>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58’9.42”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</si>
  <si>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36’9.82”</t>
    </r>
  </si>
  <si>
    <t>Playa Jauca</t>
  </si>
  <si>
    <t>Road PR-1 Parcelas Jauca 6 Street, Santa Isabel</t>
  </si>
  <si>
    <t>PRSC34</t>
  </si>
  <si>
    <t>RW-35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</si>
  <si>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57΄35.60˝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</si>
  <si>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22΄13.50˝</t>
    </r>
  </si>
  <si>
    <t>Balneario de Salinas</t>
  </si>
  <si>
    <t>Road PR-1, Salinas</t>
  </si>
  <si>
    <t>RW-36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</si>
  <si>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58’39.32”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</si>
  <si>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19’56.99”</t>
    </r>
  </si>
  <si>
    <t>Route 4: Cabo Rojo</t>
  </si>
  <si>
    <t>Playa el Combate</t>
  </si>
  <si>
    <t>Road PR-3301 Final West Side, Cabo Rojo</t>
  </si>
  <si>
    <t>PRSC43</t>
  </si>
  <si>
    <t>RW-12B</t>
  </si>
  <si>
    <t>Alongside of where the office of the Department of Natural and Environmental Resources is located.</t>
  </si>
  <si>
    <r>
      <t>17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58’29.26”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</si>
  <si>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12’46.46”</t>
    </r>
  </si>
  <si>
    <t>Playa Moja Casabe</t>
  </si>
  <si>
    <t>Road PR-3301 Final, East Side, Cabo Rojo</t>
  </si>
  <si>
    <t>PRWC43</t>
  </si>
  <si>
    <t>RW-14A</t>
  </si>
  <si>
    <t>Balneario de Boquerón</t>
  </si>
  <si>
    <t>Road-101,  Poblado Boquerón, Cabo Rojo</t>
  </si>
  <si>
    <t>RW-13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</si>
  <si>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01’09.99”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</si>
  <si>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10’20.08”</t>
    </r>
  </si>
  <si>
    <t xml:space="preserve">Playa Buyé </t>
  </si>
  <si>
    <t>Road PR-307 Km 3.8, Pederrales Ward, Cabo Rojo</t>
  </si>
  <si>
    <t>PRWC44</t>
  </si>
  <si>
    <t>RW-8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</si>
  <si>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02’55.94”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</si>
  <si>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11’55.05”</t>
    </r>
  </si>
  <si>
    <t>Villa Lamela</t>
  </si>
  <si>
    <t>Camino La Mela Final, Cabo Rojo</t>
  </si>
  <si>
    <t>RW-37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</si>
  <si>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03΄52.32˝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</si>
  <si>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11΄51.10˝</t>
    </r>
  </si>
  <si>
    <t>Route 5: Añasco - Aguadilla</t>
  </si>
  <si>
    <t>Balneario de Añasco or Balneario Tres Hermanos</t>
  </si>
  <si>
    <t>Road PR-115 Km 5, Hatillo Ward, Añasco</t>
  </si>
  <si>
    <t>PRWC49</t>
  </si>
  <si>
    <t>RW-15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</si>
  <si>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17’16.79”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</si>
  <si>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11’38.12”</t>
    </r>
  </si>
  <si>
    <t>Balneario de Rincón</t>
  </si>
  <si>
    <t>Road PR-115 Int. Cabijas, Rincón</t>
  </si>
  <si>
    <t>PRWC50</t>
  </si>
  <si>
    <t>RW-5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</si>
  <si>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20’27.33”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</si>
  <si>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15’21.62”</t>
    </r>
  </si>
  <si>
    <t>Pico de Piedra</t>
  </si>
  <si>
    <t>Road PR-115 Km 21, Aguada</t>
  </si>
  <si>
    <t>PRWC51</t>
  </si>
  <si>
    <t>RW-22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</si>
  <si>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23’03.71”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</si>
  <si>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12’46.76”</t>
    </r>
  </si>
  <si>
    <t>Balneario Crash Boat</t>
  </si>
  <si>
    <t>Road PR-458 Final, Borinquen Ward, Aguadilla</t>
  </si>
  <si>
    <t>PRWC52</t>
  </si>
  <si>
    <t>RW-16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</si>
  <si>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27’27.60”</t>
    </r>
  </si>
  <si>
    <r>
      <t>67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09’49.60”</t>
    </r>
  </si>
  <si>
    <t xml:space="preserve">Route: 6: Arecibo – Vega Alta </t>
  </si>
  <si>
    <t>Muelle de Arecibo</t>
  </si>
  <si>
    <t>Road PR-655, Arecibo</t>
  </si>
  <si>
    <t>PRNC03</t>
  </si>
  <si>
    <t>RW-38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</si>
  <si>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28΄45.33˝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</si>
  <si>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42΄01.68˝</t>
    </r>
  </si>
  <si>
    <t>Mar Chiquita</t>
  </si>
  <si>
    <t>Road PR-648, Manatí</t>
  </si>
  <si>
    <t>PRNC05</t>
  </si>
  <si>
    <t>RW-39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</si>
  <si>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28΄22.50˝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</si>
  <si>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29΄08.36˝</t>
    </r>
  </si>
  <si>
    <t>Balneario de Puerto Nuevo</t>
  </si>
  <si>
    <t>Road PR-692 Km 12, Vega Baja</t>
  </si>
  <si>
    <t>PRNC06</t>
  </si>
  <si>
    <t>RW-23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</si>
  <si>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29’28.92”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</si>
  <si>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23’56.56”</t>
    </r>
  </si>
  <si>
    <t>Balneario Cerro Gordo or Javier Calderón Nieves</t>
  </si>
  <si>
    <t>Road PR-690, Cerro Gordo Ward, Vega Alta</t>
  </si>
  <si>
    <t>PRNC07</t>
  </si>
  <si>
    <t>RW-17</t>
  </si>
  <si>
    <r>
      <t>18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28’52.50”</t>
    </r>
  </si>
  <si>
    <r>
      <t>66</t>
    </r>
    <r>
      <rPr>
        <vertAlign val="superscript"/>
        <sz val="11"/>
        <color theme="1"/>
        <rFont val="Thryomanes"/>
      </rPr>
      <t>o</t>
    </r>
    <r>
      <rPr>
        <sz val="11"/>
        <color theme="1"/>
        <rFont val="Thryomanes"/>
      </rPr>
      <t>20’26.36”</t>
    </r>
  </si>
  <si>
    <t>Address</t>
  </si>
  <si>
    <t>Station ID</t>
  </si>
  <si>
    <t>Latitude</t>
  </si>
  <si>
    <t>Longitude</t>
  </si>
  <si>
    <t>Route</t>
  </si>
  <si>
    <t>County</t>
  </si>
  <si>
    <t>FIPS</t>
  </si>
  <si>
    <t>Dorado</t>
  </si>
  <si>
    <t>Toa Baja</t>
  </si>
  <si>
    <t>San Juan</t>
  </si>
  <si>
    <t>Carolina</t>
  </si>
  <si>
    <t>Loíza</t>
  </si>
  <si>
    <t>Arroyo</t>
  </si>
  <si>
    <t>Patillas</t>
  </si>
  <si>
    <t>Yabucoa</t>
  </si>
  <si>
    <t>Humacao</t>
  </si>
  <si>
    <t>Naguabo</t>
  </si>
  <si>
    <t>Fajardo</t>
  </si>
  <si>
    <t>Luquillo</t>
  </si>
  <si>
    <t>Lajas</t>
  </si>
  <si>
    <t>Guánica</t>
  </si>
  <si>
    <t>Ponce</t>
  </si>
  <si>
    <t>Santa Isabel</t>
  </si>
  <si>
    <t>Salinas</t>
  </si>
  <si>
    <t>Cabo Rojo</t>
  </si>
  <si>
    <t>Añasco</t>
  </si>
  <si>
    <t>Rincón</t>
  </si>
  <si>
    <t>Aguada</t>
  </si>
  <si>
    <t>Aguadilla</t>
  </si>
  <si>
    <t>Arecibo</t>
  </si>
  <si>
    <t>Manatí</t>
  </si>
  <si>
    <t>Vega Baja</t>
  </si>
  <si>
    <t>Vega Alta</t>
  </si>
  <si>
    <t>Lat_1</t>
  </si>
  <si>
    <t>Lat_2</t>
  </si>
  <si>
    <t>Lat_3</t>
  </si>
  <si>
    <t>Lat_4</t>
  </si>
  <si>
    <t>Long_1</t>
  </si>
  <si>
    <t>Long_2</t>
  </si>
  <si>
    <t>Long_3</t>
  </si>
  <si>
    <t>Long</t>
  </si>
  <si>
    <t>Fecal Coliforms</t>
  </si>
  <si>
    <t>pH</t>
  </si>
  <si>
    <t>Enterococcus</t>
  </si>
  <si>
    <t>Temperature, Water</t>
  </si>
  <si>
    <t>Parameters</t>
  </si>
  <si>
    <t>Units</t>
  </si>
  <si>
    <t>#/100 mL</t>
  </si>
  <si>
    <t>Standard Units</t>
  </si>
  <si>
    <t>°C</t>
  </si>
  <si>
    <t>Date</t>
  </si>
  <si>
    <t>Muestreos</t>
  </si>
  <si>
    <t>Routine</t>
  </si>
  <si>
    <t>Re-Sample</t>
  </si>
  <si>
    <t>Miles</t>
  </si>
  <si>
    <t>RW-25A</t>
  </si>
  <si>
    <t>Temperature
(°C)</t>
  </si>
  <si>
    <t>RW-24A</t>
  </si>
  <si>
    <t>RW-24B</t>
  </si>
  <si>
    <t>Vieques</t>
  </si>
  <si>
    <t>RW-25</t>
  </si>
  <si>
    <t>Beach Monitoring and Public Notification Program</t>
  </si>
  <si>
    <t>Balneario Sun Bay</t>
  </si>
  <si>
    <t>Playa Pelícano</t>
  </si>
  <si>
    <t>Reserva Natural Caja de Muertos</t>
  </si>
  <si>
    <t>RW-18A</t>
  </si>
  <si>
    <t>RW-18B</t>
  </si>
  <si>
    <t>Frente a Descarga Pluvial-Estudio Especial</t>
  </si>
  <si>
    <t>Estudio Especial en el Balneario</t>
  </si>
  <si>
    <t>Beach ID</t>
  </si>
  <si>
    <t>Sampling Route</t>
  </si>
  <si>
    <t>Sampling Type</t>
  </si>
  <si>
    <t xml:space="preserve">pH </t>
  </si>
  <si>
    <t>Observations</t>
  </si>
  <si>
    <t>8.11/8.11</t>
  </si>
  <si>
    <t>Enterococcus
 (colonies/100 mL)</t>
  </si>
  <si>
    <t>&lt;10</t>
  </si>
  <si>
    <t>Playa Cabullón</t>
  </si>
  <si>
    <t>8.11/8.12</t>
  </si>
  <si>
    <t>7.96/7.98</t>
  </si>
  <si>
    <t>RE-sampling</t>
  </si>
  <si>
    <t>Balneario Punta Guilare</t>
  </si>
  <si>
    <t xml:space="preserve">Playa Guayanés </t>
  </si>
  <si>
    <t xml:space="preserve">NO DATO </t>
  </si>
  <si>
    <t xml:space="preserve">NO SE PUDO TOMAR LA MUESTRA POR FALTA DE ACCESO </t>
  </si>
  <si>
    <t>8.16/8.22</t>
  </si>
  <si>
    <t>8.09/8.09</t>
  </si>
  <si>
    <t>8.35/8.36</t>
  </si>
  <si>
    <t>8.17/8.18</t>
  </si>
  <si>
    <t>8.12/8.12</t>
  </si>
  <si>
    <t>8.18/8.19</t>
  </si>
  <si>
    <t>9-Jan-2018</t>
  </si>
  <si>
    <t>8.08/8.07</t>
  </si>
  <si>
    <t>8-Jan-2018</t>
  </si>
  <si>
    <t>8.07/8.07</t>
  </si>
  <si>
    <t>7.94/7.93</t>
  </si>
  <si>
    <t>8.20/8.20</t>
  </si>
  <si>
    <t>23-Jan-18</t>
  </si>
  <si>
    <t>8.18/8.18</t>
  </si>
  <si>
    <t>8.12/8.13</t>
  </si>
  <si>
    <t>8.10/8.10</t>
  </si>
  <si>
    <t>8.05/805</t>
  </si>
  <si>
    <t>22-Jan-18</t>
  </si>
  <si>
    <t>8.16/8.16</t>
  </si>
  <si>
    <t>8.21/8.21</t>
  </si>
  <si>
    <t>Re-sampling</t>
  </si>
  <si>
    <t>8.23/8.23</t>
  </si>
  <si>
    <t>NO ACCESS - NO WATER SAMPLE WAS COLLECTED</t>
  </si>
  <si>
    <t>8.06/8.06</t>
  </si>
  <si>
    <t>8.22/8.22</t>
  </si>
  <si>
    <t>23-Abril-2018</t>
  </si>
  <si>
    <t xml:space="preserve">los resultados de enterococos fueron actualizados ya que el Lab. corrigío los mismos. </t>
  </si>
  <si>
    <t>2-Mayo-2018</t>
  </si>
  <si>
    <t>30-Abril-2018</t>
  </si>
  <si>
    <t>7-mayo-2018</t>
  </si>
  <si>
    <t>8.24/8.24</t>
  </si>
  <si>
    <t>4-Junio-2018</t>
  </si>
  <si>
    <t>3-Abril-2018</t>
  </si>
  <si>
    <t>2-Abril-2018</t>
  </si>
  <si>
    <t>4-Abril-2018</t>
  </si>
  <si>
    <t>9-Abril-2018</t>
  </si>
  <si>
    <t>17-Abril-2018</t>
  </si>
  <si>
    <t>16-Abril-2018</t>
  </si>
  <si>
    <t>12-Junio-2018</t>
  </si>
  <si>
    <t>11-Junio-2018</t>
  </si>
  <si>
    <t>18-Junio-2018</t>
  </si>
  <si>
    <t>6.75/6.80</t>
  </si>
  <si>
    <t>8.09/8.10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</si>
</sst>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00"/>
    <numFmt numFmtId="165" formatCode="0.0"/>
    <numFmt numFmtId="166" formatCode="[$-409]d\-mmm\-yyyy;@"/>
    <numFmt numFmtId="167" formatCode="#,##0.0"/>
  </numFmts>
  <fonts count="14">
    <font>
      <sz val="11"/>
      <color theme="1"/>
      <name val="Calibri"/>
      <family val="2"/>
      <scheme val="minor"/>
    </font>
    <font>
      <b/>
      <sz val="11"/>
      <color theme="1"/>
      <name val="Thryomanes"/>
    </font>
    <font>
      <sz val="11"/>
      <color theme="1"/>
      <name val="Thryomanes"/>
    </font>
    <font>
      <vertAlign val="superscript"/>
      <sz val="11"/>
      <color theme="1"/>
      <name val="Thryomanes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164" fontId="1" fillId="2" borderId="0" xfId="1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horizontal="center"/>
    </xf>
    <xf numFmtId="164" fontId="7" fillId="0" borderId="0" xfId="0" applyNumberFormat="1" applyFont="1" applyBorder="1" applyAlignment="1">
      <alignment vertical="center" wrapText="1"/>
    </xf>
    <xf numFmtId="164" fontId="4" fillId="0" borderId="0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2" fontId="7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vertical="center" wrapText="1"/>
      <protection locked="0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/>
    </xf>
    <xf numFmtId="2" fontId="13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164" fontId="13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4" fillId="0" borderId="0" xfId="0" applyFont="1" applyFill="1" applyBorder="1"/>
    <xf numFmtId="0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3" fillId="0" borderId="0" xfId="0" applyFont="1" applyBorder="1"/>
    <xf numFmtId="3" fontId="4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 wrapText="1"/>
    </xf>
    <xf numFmtId="165" fontId="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66" fontId="7" fillId="0" borderId="0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 applyProtection="1">
      <alignment horizontal="center" vertical="center"/>
      <protection locked="0"/>
    </xf>
    <xf numFmtId="166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1031243</xdr:colOff>
      <xdr:row>0</xdr:row>
      <xdr:rowOff>-120236358</xdr:rowOff>
    </xdr:from>
    <xdr:to>
      <xdr:col>2</xdr:col>
      <xdr:colOff>2028946</xdr:colOff>
      <xdr:row>4</xdr:row>
      <xdr:rowOff>94192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031243" y="-120236358"/>
          <a:ext cx="4003370" cy="121399467"/>
          <a:chOff x="763905" y="153705"/>
          <a:chExt cx="4721" cy="121448810"/>
        </a:xfrm>
      </xdr:grpSpPr>
      <xdr:sp macro="" textlink="">
        <xdr:nvSpPr>
          <xdr:cNvPr id="7" name="Text Box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3905" y="120751138"/>
            <a:ext cx="4721" cy="851377"/>
          </a:xfrm>
          <a:prstGeom prst="rect">
            <a:avLst/>
          </a:prstGeom>
          <a:solidFill>
            <a:srgbClr val="FFFFFF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L="0" marR="0" indent="8890">
              <a:spcBef>
                <a:spcPts val="0"/>
              </a:spcBef>
              <a:spcAft>
                <a:spcPts val="0"/>
              </a:spcAft>
            </a:pPr>
            <a:endParaRPr lang="es-PR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 indent="8890">
              <a:spcBef>
                <a:spcPts val="0"/>
              </a:spcBef>
              <a:spcAft>
                <a:spcPts val="0"/>
              </a:spcAft>
            </a:pPr>
            <a:r>
              <a:rPr lang="en-US" sz="1600" u="sng" kern="800" spc="350">
                <a:solidFill>
                  <a:srgbClr val="7F7F7F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</a:rPr>
              <a:t>GOBIERNO</a:t>
            </a:r>
            <a:r>
              <a:rPr lang="en-US" sz="1600" u="sng" kern="800" spc="350" baseline="0">
                <a:solidFill>
                  <a:srgbClr val="7F7F7F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</a:rPr>
              <a:t> DE </a:t>
            </a:r>
            <a:r>
              <a:rPr lang="en-US" sz="1600" u="sng" kern="800" spc="350">
                <a:solidFill>
                  <a:srgbClr val="7F7F7F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</a:rPr>
              <a:t>PUERTO RICO</a:t>
            </a:r>
            <a:r>
              <a:rPr lang="es-PR" sz="1100">
                <a:effectLst/>
                <a:latin typeface="+mn-lt"/>
                <a:ea typeface="+mn-ea"/>
                <a:cs typeface="+mn-cs"/>
              </a:rPr>
              <a:t> </a:t>
            </a:r>
            <a:endParaRPr lang="en-US" sz="1100">
              <a:effectLst/>
              <a:latin typeface="+mn-lt"/>
              <a:ea typeface="+mn-ea"/>
              <a:cs typeface="+mn-cs"/>
            </a:endParaRPr>
          </a:p>
          <a:p>
            <a:pPr marL="0" marR="0" indent="8890">
              <a:spcBef>
                <a:spcPts val="0"/>
              </a:spcBef>
              <a:spcAft>
                <a:spcPts val="0"/>
              </a:spcAft>
            </a:pPr>
            <a:r>
              <a:rPr lang="es-PR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JUNTA</a:t>
            </a:r>
            <a:r>
              <a:rPr lang="es-PR" sz="1200" baseline="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 DE CALIDAD AMBIENTAL </a:t>
            </a:r>
            <a:endParaRPr lang="es-PR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 indent="8890">
              <a:spcBef>
                <a:spcPts val="0"/>
              </a:spcBef>
              <a:spcAft>
                <a:spcPts val="0"/>
              </a:spcAft>
            </a:pPr>
            <a:r>
              <a:rPr lang="en-US" sz="1200" kern="800">
                <a:solidFill>
                  <a:srgbClr val="7F7F7F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</a:rPr>
              <a:t> </a:t>
            </a:r>
            <a:endParaRPr lang="es-PR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 indent="8890">
              <a:spcBef>
                <a:spcPts val="0"/>
              </a:spcBef>
              <a:spcAft>
                <a:spcPts val="0"/>
              </a:spcAft>
            </a:pPr>
            <a:r>
              <a:rPr lang="en-US" sz="1100" kern="800">
                <a:solidFill>
                  <a:srgbClr val="7F7F7F"/>
                </a:solidFill>
                <a:effectLst/>
                <a:latin typeface="Times New Roman" panose="02020603050405020304" pitchFamily="18" charset="0"/>
                <a:ea typeface="Calibri" panose="020F0502020204030204" pitchFamily="34" charset="0"/>
              </a:rPr>
              <a:t> </a:t>
            </a:r>
            <a:endParaRPr lang="es-PR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cxnSp macro="">
        <xdr:nvCxnSpPr>
          <xdr:cNvPr id="8" name="AutoShape 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64053" y="153705"/>
            <a:ext cx="2863" cy="0"/>
          </a:xfrm>
          <a:prstGeom prst="straightConnector1">
            <a:avLst/>
          </a:prstGeom>
          <a:noFill/>
          <a:ln w="9525">
            <a:solidFill>
              <a:schemeClr val="tx1">
                <a:lumMod val="75000"/>
                <a:lumOff val="25000"/>
              </a:schemeClr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 editAs="oneCell">
    <xdr:from>
      <xdr:col>0</xdr:col>
      <xdr:colOff>110583</xdr:colOff>
      <xdr:row>0</xdr:row>
      <xdr:rowOff>192842</xdr:rowOff>
    </xdr:from>
    <xdr:to>
      <xdr:col>0</xdr:col>
      <xdr:colOff>1024983</xdr:colOff>
      <xdr:row>3</xdr:row>
      <xdr:rowOff>328947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6019"/>
        <a:stretch/>
      </xdr:blipFill>
      <xdr:spPr bwMode="auto">
        <a:xfrm>
          <a:off x="110583" y="192842"/>
          <a:ext cx="914400" cy="8585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  <a:ext uri="{FAA26D3D-D897-4be2-8F04-BA451C77F1D7}">
            <ma14:placeholderFlag xmlns:lc="http://schemas.openxmlformats.org/drawingml/2006/locked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w16se="http://schemas.microsoft.com/office/word/2015/wordml/symex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  <xdr:twoCellAnchor editAs="oneCell">
    <xdr:from>
      <xdr:col>10</xdr:col>
      <xdr:colOff>821377</xdr:colOff>
      <xdr:row>1</xdr:row>
      <xdr:rowOff>108858</xdr:rowOff>
    </xdr:from>
    <xdr:to>
      <xdr:col>10</xdr:col>
      <xdr:colOff>2355273</xdr:colOff>
      <xdr:row>3</xdr:row>
      <xdr:rowOff>217714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1377" y="366156"/>
          <a:ext cx="1533896" cy="5739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orenzo/AppData/Local/Microsoft/Windows/Temporary%20Internet%20Files/Content.Outlook/MVV1X69V/FY2018%20Monitoring%20Results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dos Beach FY 2018"/>
      <sheetName val="Stations"/>
      <sheetName val="Reference Tables"/>
    </sheetNames>
    <sheetDataSet>
      <sheetData sheetId="0" refreshError="1"/>
      <sheetData sheetId="1" refreshError="1">
        <row r="1">
          <cell r="A1" t="str">
            <v>Station ID</v>
          </cell>
          <cell r="B1" t="str">
            <v>Location</v>
          </cell>
          <cell r="C1" t="str">
            <v>Beach Name</v>
          </cell>
          <cell r="D1" t="str">
            <v>Address</v>
          </cell>
          <cell r="E1" t="str">
            <v>County</v>
          </cell>
          <cell r="F1" t="str">
            <v>FIPS</v>
          </cell>
          <cell r="G1" t="str">
            <v>AU ID</v>
          </cell>
          <cell r="H1" t="str">
            <v>Classification</v>
          </cell>
          <cell r="I1" t="str">
            <v>Lat_1</v>
          </cell>
          <cell r="J1" t="str">
            <v>Lat_2</v>
          </cell>
          <cell r="K1" t="str">
            <v>Lat_3</v>
          </cell>
          <cell r="L1" t="str">
            <v>Lat_4</v>
          </cell>
          <cell r="M1" t="str">
            <v>Latitude</v>
          </cell>
          <cell r="N1" t="str">
            <v>Long</v>
          </cell>
          <cell r="O1" t="str">
            <v>Long_1</v>
          </cell>
          <cell r="P1" t="str">
            <v>Long_2</v>
          </cell>
          <cell r="Q1" t="str">
            <v>Long_3</v>
          </cell>
          <cell r="R1" t="str">
            <v>Longitude</v>
          </cell>
          <cell r="S1" t="str">
            <v>Route</v>
          </cell>
          <cell r="T1" t="str">
            <v>Miles</v>
          </cell>
        </row>
        <row r="2">
          <cell r="A2" t="str">
            <v>RW-10</v>
          </cell>
          <cell r="B2" t="str">
            <v>At the center of the bathers area, in front of AEELA building.</v>
          </cell>
          <cell r="C2" t="str">
            <v>Playa Santa</v>
          </cell>
          <cell r="D2" t="str">
            <v>Road PR-325 Final, Providencia, Guánica</v>
          </cell>
          <cell r="E2" t="str">
            <v>Guánica</v>
          </cell>
          <cell r="F2">
            <v>0</v>
          </cell>
          <cell r="G2" t="str">
            <v>PRSC41B1</v>
          </cell>
          <cell r="H2" t="str">
            <v>SB</v>
          </cell>
          <cell r="I2" t="str">
            <v>17o56’15.76”</v>
          </cell>
          <cell r="J2">
            <v>17</v>
          </cell>
          <cell r="K2">
            <v>56</v>
          </cell>
          <cell r="L2">
            <v>15.76</v>
          </cell>
          <cell r="M2">
            <v>17.937711100000001</v>
          </cell>
          <cell r="N2" t="str">
            <v>66o57’18.71”</v>
          </cell>
          <cell r="O2">
            <v>66</v>
          </cell>
          <cell r="P2">
            <v>57</v>
          </cell>
          <cell r="Q2">
            <v>18.71</v>
          </cell>
          <cell r="R2">
            <v>-66.955197200000001</v>
          </cell>
          <cell r="S2" t="str">
            <v>Route 3: Lajas - Salinas</v>
          </cell>
          <cell r="T2">
            <v>0.26</v>
          </cell>
        </row>
        <row r="3">
          <cell r="A3" t="str">
            <v>RW-12B</v>
          </cell>
          <cell r="B3" t="str">
            <v>Alongside of where the office of the Department of Natural and Environmental Resources is located.</v>
          </cell>
          <cell r="C3" t="str">
            <v>Playa el Combate</v>
          </cell>
          <cell r="D3" t="str">
            <v>Road PR-3301 Final West Side, Cabo Rojo</v>
          </cell>
          <cell r="E3" t="str">
            <v>Cabo Rojo</v>
          </cell>
          <cell r="F3">
            <v>0</v>
          </cell>
          <cell r="G3" t="str">
            <v>PRSC43</v>
          </cell>
          <cell r="H3" t="str">
            <v>SB</v>
          </cell>
          <cell r="I3" t="str">
            <v>17o58’29.26”</v>
          </cell>
          <cell r="J3">
            <v>17</v>
          </cell>
          <cell r="K3">
            <v>58</v>
          </cell>
          <cell r="L3">
            <v>29.26</v>
          </cell>
          <cell r="M3">
            <v>17.9747944</v>
          </cell>
          <cell r="N3" t="str">
            <v>67o12’46.46”</v>
          </cell>
          <cell r="O3">
            <v>67</v>
          </cell>
          <cell r="P3">
            <v>12</v>
          </cell>
          <cell r="Q3">
            <v>46.46</v>
          </cell>
          <cell r="R3">
            <v>-67.212905599999999</v>
          </cell>
          <cell r="S3" t="str">
            <v>Route 4: Cabo Rojo</v>
          </cell>
          <cell r="T3">
            <v>0.56000000000000005</v>
          </cell>
        </row>
        <row r="4">
          <cell r="A4" t="str">
            <v>RW-13</v>
          </cell>
          <cell r="B4" t="str">
            <v>At the center of the bathers area.</v>
          </cell>
          <cell r="C4" t="str">
            <v>Balneario de Boquerón</v>
          </cell>
          <cell r="D4" t="str">
            <v>Road-101,  Poblado Boquerón, Cabo Rojo</v>
          </cell>
          <cell r="E4" t="str">
            <v>Cabo Rojo</v>
          </cell>
          <cell r="F4">
            <v>0</v>
          </cell>
          <cell r="G4" t="str">
            <v>PRWC43</v>
          </cell>
          <cell r="H4" t="str">
            <v>SB</v>
          </cell>
          <cell r="I4" t="str">
            <v>18o01’09.99”</v>
          </cell>
          <cell r="J4">
            <v>18</v>
          </cell>
          <cell r="K4">
            <v>1</v>
          </cell>
          <cell r="L4">
            <v>9.99</v>
          </cell>
          <cell r="M4">
            <v>18.019441700000002</v>
          </cell>
          <cell r="N4" t="str">
            <v>67o10’20.08”</v>
          </cell>
          <cell r="O4">
            <v>67</v>
          </cell>
          <cell r="P4">
            <v>10</v>
          </cell>
          <cell r="Q4">
            <v>20.079999999999998</v>
          </cell>
          <cell r="R4">
            <v>-67.172244399999997</v>
          </cell>
          <cell r="S4" t="str">
            <v>Route 4: Cabo Rojo</v>
          </cell>
          <cell r="T4">
            <v>0.86</v>
          </cell>
        </row>
        <row r="5">
          <cell r="A5" t="str">
            <v>RW-14A</v>
          </cell>
          <cell r="B5" t="str">
            <v>At the center of the bathers area.</v>
          </cell>
          <cell r="C5" t="str">
            <v>Playa Moja Casabe</v>
          </cell>
          <cell r="D5" t="str">
            <v>Road PR-3301 Final, East Side, Cabo Rojo</v>
          </cell>
          <cell r="E5" t="str">
            <v>Cabo Rojo</v>
          </cell>
          <cell r="F5">
            <v>0</v>
          </cell>
          <cell r="G5" t="str">
            <v>PRWC43</v>
          </cell>
          <cell r="H5" t="str">
            <v>SB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17.985810000000001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-67.214590000000001</v>
          </cell>
          <cell r="S5" t="str">
            <v>Route 4: Cabo Rojo</v>
          </cell>
          <cell r="T5">
            <v>0.14000000000000001</v>
          </cell>
        </row>
        <row r="6">
          <cell r="A6" t="str">
            <v>RW-15</v>
          </cell>
          <cell r="B6" t="str">
            <v>At the center of the bathers area.</v>
          </cell>
          <cell r="C6" t="str">
            <v>Balneario de Añasco or Balneario Tres Hermanos</v>
          </cell>
          <cell r="D6" t="str">
            <v>Road PR-115 Km 5, Hatillo Ward, Añasco</v>
          </cell>
          <cell r="E6" t="str">
            <v>Añasco</v>
          </cell>
          <cell r="F6">
            <v>0</v>
          </cell>
          <cell r="G6" t="str">
            <v>PRWC49</v>
          </cell>
          <cell r="H6" t="str">
            <v>SB</v>
          </cell>
          <cell r="I6" t="str">
            <v>18o17’16.79”</v>
          </cell>
          <cell r="J6">
            <v>18</v>
          </cell>
          <cell r="K6">
            <v>17</v>
          </cell>
          <cell r="L6">
            <v>16.79</v>
          </cell>
          <cell r="M6">
            <v>18.2879972</v>
          </cell>
          <cell r="N6" t="str">
            <v>67o11’38.12”</v>
          </cell>
          <cell r="O6">
            <v>67</v>
          </cell>
          <cell r="P6">
            <v>11</v>
          </cell>
          <cell r="Q6">
            <v>38.119999999999997</v>
          </cell>
          <cell r="R6">
            <v>-67.193922200000003</v>
          </cell>
          <cell r="S6" t="str">
            <v>Route 5: Añasco - Aguadilla</v>
          </cell>
          <cell r="T6">
            <v>0.44</v>
          </cell>
        </row>
        <row r="7">
          <cell r="A7" t="str">
            <v>RW-16</v>
          </cell>
          <cell r="B7" t="str">
            <v>At the center of the bathers area.</v>
          </cell>
          <cell r="C7" t="str">
            <v>Balneario Crash Boat</v>
          </cell>
          <cell r="D7" t="str">
            <v>Road PR-458 Final, Borinquen Ward, Aguadilla</v>
          </cell>
          <cell r="E7" t="str">
            <v>Aguadilla</v>
          </cell>
          <cell r="F7">
            <v>0</v>
          </cell>
          <cell r="G7" t="str">
            <v>PRWC52</v>
          </cell>
          <cell r="H7" t="str">
            <v>SB</v>
          </cell>
          <cell r="I7" t="str">
            <v>18o27’27.60”</v>
          </cell>
          <cell r="J7">
            <v>18</v>
          </cell>
          <cell r="K7">
            <v>27</v>
          </cell>
          <cell r="L7">
            <v>27.6</v>
          </cell>
          <cell r="M7">
            <v>18.457666700000001</v>
          </cell>
          <cell r="N7" t="str">
            <v>67o09’49.60”</v>
          </cell>
          <cell r="O7">
            <v>67</v>
          </cell>
          <cell r="P7">
            <v>9</v>
          </cell>
          <cell r="Q7">
            <v>49.6</v>
          </cell>
          <cell r="R7">
            <v>-67.163777800000005</v>
          </cell>
          <cell r="S7" t="str">
            <v>Route 5: Añasco - Aguadilla</v>
          </cell>
          <cell r="T7">
            <v>0.15</v>
          </cell>
        </row>
        <row r="8">
          <cell r="A8" t="str">
            <v>RW-17</v>
          </cell>
          <cell r="B8" t="str">
            <v>At the center of the bathers area.</v>
          </cell>
          <cell r="C8" t="str">
            <v>Balneario Cerro Gordo or Javier Calderón Nieves</v>
          </cell>
          <cell r="D8" t="str">
            <v>Road PR-690, Cerro Gordo Ward, Vega Alta</v>
          </cell>
          <cell r="E8" t="str">
            <v>Vega Alta</v>
          </cell>
          <cell r="F8">
            <v>0</v>
          </cell>
          <cell r="G8" t="str">
            <v>PRNC07</v>
          </cell>
          <cell r="H8" t="str">
            <v>SB</v>
          </cell>
          <cell r="I8" t="str">
            <v>18o28’52.50”</v>
          </cell>
          <cell r="J8">
            <v>18</v>
          </cell>
          <cell r="K8">
            <v>28</v>
          </cell>
          <cell r="L8">
            <v>52.5</v>
          </cell>
          <cell r="M8">
            <v>18.481249999999999</v>
          </cell>
          <cell r="N8" t="str">
            <v>66o20’26.36”</v>
          </cell>
          <cell r="O8">
            <v>66</v>
          </cell>
          <cell r="P8">
            <v>20</v>
          </cell>
          <cell r="Q8">
            <v>26.36</v>
          </cell>
          <cell r="R8">
            <v>-66.340655600000005</v>
          </cell>
          <cell r="S8" t="str">
            <v xml:space="preserve">Route: 6: Arecibo – Vega Alta </v>
          </cell>
          <cell r="T8">
            <v>0.43</v>
          </cell>
        </row>
        <row r="9">
          <cell r="A9" t="str">
            <v>RW-18</v>
          </cell>
          <cell r="B9" t="str">
            <v>At the front of the administration building.</v>
          </cell>
          <cell r="C9" t="str">
            <v>Balneario Manuel “Nolo” Morales or Sardinera</v>
          </cell>
          <cell r="D9" t="str">
            <v>Road PR-693 Int. PR-697, Costas de Oro, Dorado</v>
          </cell>
          <cell r="E9" t="str">
            <v>Dorado</v>
          </cell>
          <cell r="F9">
            <v>0</v>
          </cell>
          <cell r="G9" t="str">
            <v>PRNC08</v>
          </cell>
          <cell r="H9" t="str">
            <v>SB</v>
          </cell>
          <cell r="I9" t="str">
            <v>18o28’28.90”</v>
          </cell>
          <cell r="J9">
            <v>18</v>
          </cell>
          <cell r="K9">
            <v>28</v>
          </cell>
          <cell r="L9">
            <v>28.9</v>
          </cell>
          <cell r="M9">
            <v>18.474694400000001</v>
          </cell>
          <cell r="N9" t="str">
            <v>66o16’51.21”</v>
          </cell>
          <cell r="O9">
            <v>66</v>
          </cell>
          <cell r="P9">
            <v>16</v>
          </cell>
          <cell r="Q9">
            <v>51.21</v>
          </cell>
          <cell r="R9">
            <v>-66.280891699999998</v>
          </cell>
          <cell r="S9" t="str">
            <v>Route 1: Dorado - Loíza</v>
          </cell>
          <cell r="T9">
            <v>1.45</v>
          </cell>
        </row>
        <row r="10">
          <cell r="A10" t="str">
            <v>RW-18A</v>
          </cell>
          <cell r="B10" t="str">
            <v>Frente a Descarga Pluvial-Estudio Especial</v>
          </cell>
          <cell r="C10" t="str">
            <v>Balneario Manuel “Nolo” Morales or Sardinera</v>
          </cell>
          <cell r="D10" t="str">
            <v>Road PR-693 Int. PR-697, Costas de Oro, Dorado</v>
          </cell>
          <cell r="E10" t="str">
            <v>Dorado</v>
          </cell>
          <cell r="F10">
            <v>0</v>
          </cell>
          <cell r="G10">
            <v>0</v>
          </cell>
          <cell r="H10" t="str">
            <v>SB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Route 1: Dorado - Loíza</v>
          </cell>
          <cell r="T10">
            <v>0</v>
          </cell>
        </row>
        <row r="11">
          <cell r="A11" t="str">
            <v>RW-18B</v>
          </cell>
          <cell r="B11" t="str">
            <v>Estudio Especial en el Balneario</v>
          </cell>
          <cell r="C11" t="str">
            <v>Balneario Manuel “Nolo” Morales or Sardinera</v>
          </cell>
          <cell r="D11" t="str">
            <v>Road PR-693 Int. PR-697, Costas de Oro, Dorado</v>
          </cell>
          <cell r="E11" t="str">
            <v>Dorado</v>
          </cell>
          <cell r="F11">
            <v>0</v>
          </cell>
          <cell r="G11">
            <v>0</v>
          </cell>
          <cell r="H11" t="str">
            <v>SB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Route 1: Dorado - Loíza</v>
          </cell>
          <cell r="T11">
            <v>0</v>
          </cell>
        </row>
        <row r="12">
          <cell r="A12" t="str">
            <v>RW-19</v>
          </cell>
          <cell r="B12" t="str">
            <v>At the front of the administration building.</v>
          </cell>
          <cell r="C12" t="str">
            <v>Balneario Punta Salinas</v>
          </cell>
          <cell r="D12" t="str">
            <v>Road PR-165, Levittown, Toa Baja</v>
          </cell>
          <cell r="E12" t="str">
            <v>Toa Baja</v>
          </cell>
          <cell r="F12">
            <v>0</v>
          </cell>
          <cell r="G12" t="str">
            <v>PRNC09</v>
          </cell>
          <cell r="H12" t="str">
            <v>SB</v>
          </cell>
          <cell r="I12" t="str">
            <v>18o28’17.97”</v>
          </cell>
          <cell r="J12">
            <v>18</v>
          </cell>
          <cell r="K12">
            <v>28</v>
          </cell>
          <cell r="L12">
            <v>17.97</v>
          </cell>
          <cell r="M12">
            <v>18.471658300000001</v>
          </cell>
          <cell r="N12" t="str">
            <v>66o11’09.58”</v>
          </cell>
          <cell r="O12">
            <v>66</v>
          </cell>
          <cell r="P12">
            <v>11</v>
          </cell>
          <cell r="Q12">
            <v>9.58</v>
          </cell>
          <cell r="R12">
            <v>-66.185994399999998</v>
          </cell>
          <cell r="S12" t="str">
            <v>Route 1: Dorado - Loíza</v>
          </cell>
          <cell r="T12">
            <v>0.95</v>
          </cell>
        </row>
        <row r="13">
          <cell r="A13" t="str">
            <v>RW-1A</v>
          </cell>
          <cell r="B13" t="str">
            <v>In front of the administration building.</v>
          </cell>
          <cell r="C13" t="str">
            <v>Balneario La Monserrate</v>
          </cell>
          <cell r="D13" t="str">
            <v xml:space="preserve">Road PR-3, Luquillo </v>
          </cell>
          <cell r="E13" t="str">
            <v>Luquillo</v>
          </cell>
          <cell r="F13">
            <v>0</v>
          </cell>
          <cell r="G13" t="str">
            <v>PREC17</v>
          </cell>
          <cell r="H13" t="str">
            <v>SB</v>
          </cell>
          <cell r="I13" t="str">
            <v>18o23’08.13”</v>
          </cell>
          <cell r="J13">
            <v>18</v>
          </cell>
          <cell r="K13">
            <v>23</v>
          </cell>
          <cell r="L13">
            <v>8.1300000000000008</v>
          </cell>
          <cell r="M13">
            <v>18.385591699999999</v>
          </cell>
          <cell r="N13" t="str">
            <v>65o43’46.1”</v>
          </cell>
          <cell r="O13">
            <v>65</v>
          </cell>
          <cell r="P13">
            <v>43</v>
          </cell>
          <cell r="Q13">
            <v>46.1</v>
          </cell>
          <cell r="R13">
            <v>-65.729472200000004</v>
          </cell>
          <cell r="S13" t="str">
            <v>Route 2: Arroyo - Luquillo</v>
          </cell>
          <cell r="T13">
            <v>1</v>
          </cell>
        </row>
        <row r="14">
          <cell r="A14" t="str">
            <v>RW-2</v>
          </cell>
          <cell r="B14" t="str">
            <v>At the center of the bathers area</v>
          </cell>
          <cell r="C14" t="str">
            <v>Balneario Seven Seas</v>
          </cell>
          <cell r="D14" t="str">
            <v>Road PR-195 Km 4.8 Las Croabas, Fajardo</v>
          </cell>
          <cell r="E14" t="str">
            <v>Fajardo</v>
          </cell>
          <cell r="F14">
            <v>0</v>
          </cell>
          <cell r="G14" t="str">
            <v>PREC18</v>
          </cell>
          <cell r="H14" t="str">
            <v>SB</v>
          </cell>
          <cell r="I14" t="str">
            <v>18 o22’09.36”</v>
          </cell>
          <cell r="J14">
            <v>18</v>
          </cell>
          <cell r="K14">
            <v>22</v>
          </cell>
          <cell r="L14">
            <v>9.36</v>
          </cell>
          <cell r="M14">
            <v>18.369266700000001</v>
          </cell>
          <cell r="N14" t="str">
            <v>65o38’09.86”</v>
          </cell>
          <cell r="O14">
            <v>65</v>
          </cell>
          <cell r="P14">
            <v>38</v>
          </cell>
          <cell r="Q14">
            <v>9.86</v>
          </cell>
          <cell r="R14">
            <v>-65.636072200000001</v>
          </cell>
          <cell r="S14" t="str">
            <v>Route 2: Arroyo - Luquillo</v>
          </cell>
          <cell r="T14">
            <v>0.34</v>
          </cell>
        </row>
        <row r="15">
          <cell r="A15" t="str">
            <v>RW-20A</v>
          </cell>
          <cell r="B15" t="str">
            <v>At the front of the showers and lifeguard stand.</v>
          </cell>
          <cell r="C15" t="str">
            <v>Balneario El Escambrón</v>
          </cell>
          <cell r="D15" t="str">
            <v>Muñoz Rivera Ave., Stop 8, Puerta de Tierra, San Juan</v>
          </cell>
          <cell r="E15" t="str">
            <v>San Juan</v>
          </cell>
          <cell r="F15">
            <v>0</v>
          </cell>
          <cell r="G15" t="str">
            <v>PREC12</v>
          </cell>
          <cell r="H15" t="str">
            <v>SB</v>
          </cell>
          <cell r="I15" t="str">
            <v>18o28’02.05”</v>
          </cell>
          <cell r="J15">
            <v>18</v>
          </cell>
          <cell r="K15">
            <v>28</v>
          </cell>
          <cell r="L15">
            <v>2.0499999999999998</v>
          </cell>
          <cell r="M15">
            <v>18.467236100000001</v>
          </cell>
          <cell r="N15" t="str">
            <v>66o05’23.85”</v>
          </cell>
          <cell r="O15">
            <v>66</v>
          </cell>
          <cell r="P15">
            <v>5</v>
          </cell>
          <cell r="Q15">
            <v>23.85</v>
          </cell>
          <cell r="R15">
            <v>-66.089958300000006</v>
          </cell>
          <cell r="S15" t="str">
            <v>Route 1: Dorado - Loíza</v>
          </cell>
          <cell r="T15">
            <v>0.11</v>
          </cell>
        </row>
        <row r="16">
          <cell r="A16" t="str">
            <v>RW-21C</v>
          </cell>
          <cell r="B16" t="str">
            <v xml:space="preserve">At the center of the bathers area.  </v>
          </cell>
          <cell r="C16" t="str">
            <v>Balneario de Carolina</v>
          </cell>
          <cell r="D16" t="str">
            <v>Road PR-187, Boca de Cangrejos, Carolina</v>
          </cell>
          <cell r="E16" t="str">
            <v>Carolina</v>
          </cell>
          <cell r="F16">
            <v>0</v>
          </cell>
          <cell r="G16" t="str">
            <v>PREC14</v>
          </cell>
          <cell r="H16" t="str">
            <v>SB</v>
          </cell>
          <cell r="I16" t="str">
            <v>18o26’45.56”</v>
          </cell>
          <cell r="J16">
            <v>18</v>
          </cell>
          <cell r="K16">
            <v>26</v>
          </cell>
          <cell r="L16">
            <v>45.56</v>
          </cell>
          <cell r="M16">
            <v>18.4459889</v>
          </cell>
          <cell r="N16" t="str">
            <v>66o00’12.86”</v>
          </cell>
          <cell r="O16">
            <v>66</v>
          </cell>
          <cell r="P16">
            <v>0</v>
          </cell>
          <cell r="Q16">
            <v>12.86</v>
          </cell>
          <cell r="R16">
            <v>-66.003572199999994</v>
          </cell>
          <cell r="S16" t="str">
            <v>Route 1: Dorado - Loíza</v>
          </cell>
          <cell r="T16">
            <v>1.72</v>
          </cell>
        </row>
        <row r="17">
          <cell r="A17" t="str">
            <v>RW-22</v>
          </cell>
          <cell r="B17" t="str">
            <v>At the center of the bathers area.</v>
          </cell>
          <cell r="C17" t="str">
            <v>Pico de Piedra</v>
          </cell>
          <cell r="D17" t="str">
            <v>Road PR-115 Km 21, Aguada</v>
          </cell>
          <cell r="E17" t="str">
            <v>Aguada</v>
          </cell>
          <cell r="F17">
            <v>0</v>
          </cell>
          <cell r="G17" t="str">
            <v>PRWC51</v>
          </cell>
          <cell r="H17" t="str">
            <v>SB</v>
          </cell>
          <cell r="I17" t="str">
            <v>18o23’03.71”</v>
          </cell>
          <cell r="J17">
            <v>18</v>
          </cell>
          <cell r="K17">
            <v>23</v>
          </cell>
          <cell r="L17">
            <v>3.71</v>
          </cell>
          <cell r="M17">
            <v>18.3843639</v>
          </cell>
          <cell r="N17" t="str">
            <v>67o12’46.76”</v>
          </cell>
          <cell r="O17">
            <v>67</v>
          </cell>
          <cell r="P17">
            <v>12</v>
          </cell>
          <cell r="Q17">
            <v>46.76</v>
          </cell>
          <cell r="R17">
            <v>-67.212988899999999</v>
          </cell>
          <cell r="S17" t="str">
            <v>Route 5: Añasco - Aguadilla</v>
          </cell>
          <cell r="T17">
            <v>0.19</v>
          </cell>
        </row>
        <row r="18">
          <cell r="A18" t="str">
            <v>RW-23</v>
          </cell>
          <cell r="B18" t="str">
            <v>At the center of the bathers area.</v>
          </cell>
          <cell r="C18" t="str">
            <v>Balneario de Puerto Nuevo</v>
          </cell>
          <cell r="D18" t="str">
            <v>Road PR-692 Km 12, Vega Baja</v>
          </cell>
          <cell r="E18" t="str">
            <v>Vega Baja</v>
          </cell>
          <cell r="F18">
            <v>0</v>
          </cell>
          <cell r="G18" t="str">
            <v>PRNC06</v>
          </cell>
          <cell r="H18" t="str">
            <v>SB</v>
          </cell>
          <cell r="I18" t="str">
            <v>18o29’28.92”</v>
          </cell>
          <cell r="J18">
            <v>18</v>
          </cell>
          <cell r="K18">
            <v>29</v>
          </cell>
          <cell r="L18">
            <v>28.92</v>
          </cell>
          <cell r="M18">
            <v>18.4913667</v>
          </cell>
          <cell r="N18" t="str">
            <v>66o23’56.56”</v>
          </cell>
          <cell r="O18">
            <v>66</v>
          </cell>
          <cell r="P18">
            <v>23</v>
          </cell>
          <cell r="Q18">
            <v>56.56</v>
          </cell>
          <cell r="R18">
            <v>-66.399044399999994</v>
          </cell>
          <cell r="S18" t="str">
            <v xml:space="preserve">Route: 6: Arecibo – Vega Alta </v>
          </cell>
          <cell r="T18">
            <v>0.47</v>
          </cell>
        </row>
        <row r="19">
          <cell r="A19" t="str">
            <v>RW-24A</v>
          </cell>
          <cell r="C19" t="str">
            <v>Balneario Sun Bay</v>
          </cell>
          <cell r="M19">
            <v>18.096302999999999</v>
          </cell>
          <cell r="R19">
            <v>-65.465422000000004</v>
          </cell>
          <cell r="S19" t="str">
            <v>Vieques</v>
          </cell>
        </row>
        <row r="20">
          <cell r="A20" t="str">
            <v>RW-24B</v>
          </cell>
          <cell r="C20" t="str">
            <v>Balneario Sun Bay</v>
          </cell>
          <cell r="M20">
            <v>18.096722</v>
          </cell>
          <cell r="R20">
            <v>-65.458944000000002</v>
          </cell>
          <cell r="S20" t="str">
            <v>Vieques</v>
          </cell>
        </row>
        <row r="21">
          <cell r="A21" t="str">
            <v>RW-25</v>
          </cell>
          <cell r="C21" t="str">
            <v>Playa Pelícano</v>
          </cell>
          <cell r="M21">
            <v>17.885403</v>
          </cell>
          <cell r="R21">
            <v>-66.528068000000005</v>
          </cell>
          <cell r="S21" t="str">
            <v>Reserva Natural Caja de Muertos</v>
          </cell>
        </row>
        <row r="22">
          <cell r="A22" t="str">
            <v>RW-25A</v>
          </cell>
          <cell r="B22" t="str">
            <v>At the center of the bathers area.</v>
          </cell>
          <cell r="C22" t="str">
            <v>Playa Sixto Escobar</v>
          </cell>
          <cell r="D22" t="str">
            <v>Muñoz Rivera Ave., Stop 8, Puerta de Tierra, San Juan</v>
          </cell>
          <cell r="E22" t="str">
            <v>San Juan</v>
          </cell>
          <cell r="F22">
            <v>0</v>
          </cell>
          <cell r="G22" t="str">
            <v>PREC12</v>
          </cell>
          <cell r="H22" t="str">
            <v>SB</v>
          </cell>
          <cell r="I22" t="str">
            <v>18o28΄00.23˝</v>
          </cell>
          <cell r="J22">
            <v>18</v>
          </cell>
          <cell r="K22">
            <v>28</v>
          </cell>
          <cell r="L22">
            <v>0.23</v>
          </cell>
          <cell r="M22">
            <v>18.466730600000002</v>
          </cell>
          <cell r="N22" t="str">
            <v>66o05΄12.00˝</v>
          </cell>
          <cell r="O22">
            <v>66</v>
          </cell>
          <cell r="P22">
            <v>5</v>
          </cell>
          <cell r="Q22">
            <v>12</v>
          </cell>
          <cell r="R22">
            <v>-66.086666699999995</v>
          </cell>
          <cell r="S22" t="str">
            <v>Route 1: Dorado - Loíza</v>
          </cell>
          <cell r="T22">
            <v>0.1</v>
          </cell>
        </row>
        <row r="23">
          <cell r="A23" t="str">
            <v>RW-26</v>
          </cell>
          <cell r="B23" t="str">
            <v>At the center of the bathers area.</v>
          </cell>
          <cell r="C23" t="str">
            <v>Playita del Condado</v>
          </cell>
          <cell r="D23" t="str">
            <v>Ashford Ave., west to El Condado Plaza Hotel, San Juan</v>
          </cell>
          <cell r="E23" t="str">
            <v>San Juan</v>
          </cell>
          <cell r="F23">
            <v>0</v>
          </cell>
          <cell r="G23" t="str">
            <v>PRC13</v>
          </cell>
          <cell r="H23" t="str">
            <v>SB</v>
          </cell>
          <cell r="I23" t="str">
            <v>18o27΄40.07˝</v>
          </cell>
          <cell r="J23">
            <v>18</v>
          </cell>
          <cell r="K23">
            <v>27</v>
          </cell>
          <cell r="L23">
            <v>40.07</v>
          </cell>
          <cell r="M23">
            <v>18.461130600000001</v>
          </cell>
          <cell r="N23" t="str">
            <v>66o04΄56.67˝</v>
          </cell>
          <cell r="O23">
            <v>66</v>
          </cell>
          <cell r="P23">
            <v>4</v>
          </cell>
          <cell r="Q23">
            <v>56.67</v>
          </cell>
          <cell r="R23">
            <v>-66.082408299999997</v>
          </cell>
          <cell r="S23" t="str">
            <v>Route 1: Dorado - Loíza</v>
          </cell>
          <cell r="T23">
            <v>0.1</v>
          </cell>
        </row>
        <row r="24">
          <cell r="A24" t="str">
            <v>RW-27</v>
          </cell>
          <cell r="B24" t="str">
            <v>At the center of the bathers area.</v>
          </cell>
          <cell r="C24" t="str">
            <v>Ocean Park</v>
          </cell>
          <cell r="D24" t="str">
            <v>General Patton Street, San Juan</v>
          </cell>
          <cell r="E24" t="str">
            <v>San Juan</v>
          </cell>
          <cell r="F24">
            <v>0</v>
          </cell>
          <cell r="G24" t="str">
            <v>PREC13</v>
          </cell>
          <cell r="H24" t="str">
            <v>SB</v>
          </cell>
          <cell r="I24" t="str">
            <v>18o27΄10.84˝</v>
          </cell>
          <cell r="J24">
            <v>18</v>
          </cell>
          <cell r="K24">
            <v>27</v>
          </cell>
          <cell r="L24">
            <v>10.84</v>
          </cell>
          <cell r="M24">
            <v>18.453011100000001</v>
          </cell>
          <cell r="N24" t="str">
            <v>66o02΄55.97˝</v>
          </cell>
          <cell r="O24">
            <v>66</v>
          </cell>
          <cell r="P24">
            <v>2</v>
          </cell>
          <cell r="Q24">
            <v>55.97</v>
          </cell>
          <cell r="R24">
            <v>-66.048880600000004</v>
          </cell>
          <cell r="S24" t="str">
            <v>Route 1: Dorado - Loíza</v>
          </cell>
          <cell r="T24">
            <v>1.23</v>
          </cell>
        </row>
        <row r="25">
          <cell r="A25" t="str">
            <v>RW-28</v>
          </cell>
          <cell r="B25" t="str">
            <v xml:space="preserve">At the center of the bathers area. </v>
          </cell>
          <cell r="C25" t="str">
            <v>Playa El Alambique</v>
          </cell>
          <cell r="D25" t="str">
            <v>Isla Verde Ave., José M. Tartak Street, Carolina</v>
          </cell>
          <cell r="E25" t="str">
            <v>Carolina</v>
          </cell>
          <cell r="F25">
            <v>0</v>
          </cell>
          <cell r="G25" t="str">
            <v>PREC14</v>
          </cell>
          <cell r="H25" t="str">
            <v>SB</v>
          </cell>
          <cell r="I25" t="str">
            <v>18o26΄38.73˝</v>
          </cell>
          <cell r="J25">
            <v>18</v>
          </cell>
          <cell r="K25">
            <v>26</v>
          </cell>
          <cell r="L25">
            <v>38.729999999999997</v>
          </cell>
          <cell r="M25">
            <v>18.444091700000001</v>
          </cell>
          <cell r="N25" t="str">
            <v>66o01΄19.74˝</v>
          </cell>
          <cell r="O25">
            <v>66</v>
          </cell>
          <cell r="P25">
            <v>1</v>
          </cell>
          <cell r="Q25">
            <v>19.739999999999998</v>
          </cell>
          <cell r="R25">
            <v>-66.022149999999996</v>
          </cell>
          <cell r="S25" t="str">
            <v>Route 1: Dorado - Loíza</v>
          </cell>
          <cell r="T25">
            <v>1</v>
          </cell>
        </row>
        <row r="26">
          <cell r="A26" t="str">
            <v>RW-29</v>
          </cell>
          <cell r="B26" t="str">
            <v xml:space="preserve">At the center of the bathers area.  </v>
          </cell>
          <cell r="C26" t="str">
            <v>Vacía Talega</v>
          </cell>
          <cell r="D26" t="str">
            <v>Road PR-187, Loíza</v>
          </cell>
          <cell r="E26" t="str">
            <v>Loíza</v>
          </cell>
          <cell r="F26">
            <v>0</v>
          </cell>
          <cell r="G26" t="str">
            <v>PREC15</v>
          </cell>
          <cell r="H26" t="str">
            <v>SB</v>
          </cell>
          <cell r="I26" t="str">
            <v>18o26΄52.29˝</v>
          </cell>
          <cell r="J26">
            <v>18</v>
          </cell>
          <cell r="K26">
            <v>26</v>
          </cell>
          <cell r="L26">
            <v>52.29</v>
          </cell>
          <cell r="M26">
            <v>18.4478583</v>
          </cell>
          <cell r="N26" t="str">
            <v>65o54΄22.43˝</v>
          </cell>
          <cell r="O26">
            <v>65</v>
          </cell>
          <cell r="P26">
            <v>54</v>
          </cell>
          <cell r="Q26">
            <v>22.43</v>
          </cell>
          <cell r="R26">
            <v>-65.906230600000001</v>
          </cell>
          <cell r="S26" t="str">
            <v>Route 1: Dorado - Loíza</v>
          </cell>
          <cell r="T26">
            <v>0.48</v>
          </cell>
        </row>
        <row r="27">
          <cell r="A27" t="str">
            <v>RW-30</v>
          </cell>
          <cell r="B27" t="str">
            <v>At the center of the bathers area.</v>
          </cell>
          <cell r="C27" t="str">
            <v>Playa Guayanés</v>
          </cell>
          <cell r="D27" t="str">
            <v>El Ancla Beach Hotel, Yabucoa</v>
          </cell>
          <cell r="E27" t="str">
            <v>Yabucoa</v>
          </cell>
          <cell r="F27">
            <v>0</v>
          </cell>
          <cell r="G27" t="str">
            <v>PREC28C</v>
          </cell>
          <cell r="H27" t="str">
            <v>SB</v>
          </cell>
          <cell r="I27" t="str">
            <v>18o03΄45.70˝</v>
          </cell>
          <cell r="J27">
            <v>18</v>
          </cell>
          <cell r="K27">
            <v>3</v>
          </cell>
          <cell r="L27">
            <v>45.7</v>
          </cell>
          <cell r="M27">
            <v>18.062694400000002</v>
          </cell>
          <cell r="N27" t="str">
            <v>65o49΄09.10˝</v>
          </cell>
          <cell r="O27">
            <v>65</v>
          </cell>
          <cell r="P27">
            <v>49</v>
          </cell>
          <cell r="Q27">
            <v>9.1</v>
          </cell>
          <cell r="R27">
            <v>-65.819194400000001</v>
          </cell>
          <cell r="S27" t="str">
            <v>Route 2: Arroyo - Luquillo</v>
          </cell>
          <cell r="T27">
            <v>0.3</v>
          </cell>
        </row>
        <row r="28">
          <cell r="A28" t="str">
            <v>RW-31</v>
          </cell>
          <cell r="B28" t="str">
            <v>At the center of the bathers area.</v>
          </cell>
          <cell r="C28" t="str">
            <v>Tropical Beach</v>
          </cell>
          <cell r="D28" t="str">
            <v>Road PR-3 (confluence of Río Blanco and Río Santiago), Naguabo</v>
          </cell>
          <cell r="E28" t="str">
            <v>Naguabo</v>
          </cell>
          <cell r="F28">
            <v>0</v>
          </cell>
          <cell r="G28" t="str">
            <v>PREC25</v>
          </cell>
          <cell r="H28" t="str">
            <v>SB</v>
          </cell>
          <cell r="I28" t="str">
            <v>18o11΄12.94˝</v>
          </cell>
          <cell r="J28">
            <v>18</v>
          </cell>
          <cell r="K28">
            <v>11</v>
          </cell>
          <cell r="L28">
            <v>12.94</v>
          </cell>
          <cell r="M28">
            <v>18.186927799999999</v>
          </cell>
          <cell r="N28" t="str">
            <v>65o43΄33.48˝</v>
          </cell>
          <cell r="O28">
            <v>65</v>
          </cell>
          <cell r="P28">
            <v>43</v>
          </cell>
          <cell r="Q28">
            <v>33.479999999999997</v>
          </cell>
          <cell r="R28">
            <v>-65.725966700000001</v>
          </cell>
          <cell r="S28" t="str">
            <v>Route 2: Arroyo - Luquillo</v>
          </cell>
          <cell r="T28">
            <v>0.26</v>
          </cell>
        </row>
        <row r="29">
          <cell r="A29" t="str">
            <v>RW-32</v>
          </cell>
          <cell r="B29" t="str">
            <v>At the center of the bathers area</v>
          </cell>
          <cell r="C29" t="str">
            <v>Playa Azul</v>
          </cell>
          <cell r="D29" t="str">
            <v xml:space="preserve">Luquillo Beach Boulevard (east of town), Luquillo </v>
          </cell>
          <cell r="E29" t="str">
            <v>Luquillo</v>
          </cell>
          <cell r="F29">
            <v>0</v>
          </cell>
          <cell r="G29" t="str">
            <v>PREC18</v>
          </cell>
          <cell r="H29" t="str">
            <v>SB</v>
          </cell>
          <cell r="I29" t="str">
            <v>18o22΄54.72˝</v>
          </cell>
          <cell r="J29">
            <v>18</v>
          </cell>
          <cell r="K29">
            <v>22</v>
          </cell>
          <cell r="L29">
            <v>54.72</v>
          </cell>
          <cell r="M29">
            <v>18.3818667</v>
          </cell>
          <cell r="N29" t="str">
            <v>65o43΄06.45˝</v>
          </cell>
          <cell r="O29">
            <v>65</v>
          </cell>
          <cell r="P29">
            <v>43</v>
          </cell>
          <cell r="Q29">
            <v>6.45</v>
          </cell>
          <cell r="R29">
            <v>-65.718458299999995</v>
          </cell>
          <cell r="S29" t="str">
            <v>Route 2: Arroyo - Luquillo</v>
          </cell>
          <cell r="T29">
            <v>0.27</v>
          </cell>
        </row>
        <row r="30">
          <cell r="A30" t="str">
            <v>RW-33</v>
          </cell>
          <cell r="B30" t="str">
            <v>In the pool.</v>
          </cell>
          <cell r="C30" t="str">
            <v>Playita Rosada</v>
          </cell>
          <cell r="D30" t="str">
            <v xml:space="preserve">Camino de los Guayacanes, Lajas </v>
          </cell>
          <cell r="E30" t="str">
            <v>Lajas</v>
          </cell>
          <cell r="F30">
            <v>0</v>
          </cell>
          <cell r="G30" t="str">
            <v>PRSC41B2</v>
          </cell>
          <cell r="H30" t="str">
            <v>SB</v>
          </cell>
          <cell r="I30" t="str">
            <v>17o58΄18.18˝</v>
          </cell>
          <cell r="J30">
            <v>17</v>
          </cell>
          <cell r="K30">
            <v>58</v>
          </cell>
          <cell r="L30">
            <v>18.18</v>
          </cell>
          <cell r="M30">
            <v>17.971716700000002</v>
          </cell>
          <cell r="N30" t="str">
            <v>66o01΄53.40˝</v>
          </cell>
          <cell r="O30">
            <v>66</v>
          </cell>
          <cell r="P30">
            <v>1</v>
          </cell>
          <cell r="Q30">
            <v>53.4</v>
          </cell>
          <cell r="R30">
            <v>-66.031499999999994</v>
          </cell>
          <cell r="S30" t="str">
            <v>Route 3: Lajas - Salinas</v>
          </cell>
        </row>
        <row r="31">
          <cell r="A31" t="str">
            <v>RW-34</v>
          </cell>
          <cell r="B31" t="str">
            <v xml:space="preserve">In front of the hotels bathers area.  </v>
          </cell>
          <cell r="C31" t="str">
            <v>Playa del Hilton</v>
          </cell>
          <cell r="D31" t="str">
            <v>Ponce Hilton Hotel, Ponce</v>
          </cell>
          <cell r="E31" t="str">
            <v>Ponce</v>
          </cell>
          <cell r="F31">
            <v>0</v>
          </cell>
          <cell r="G31" t="str">
            <v>PRSC36B</v>
          </cell>
          <cell r="H31" t="str">
            <v>SB</v>
          </cell>
          <cell r="I31" t="str">
            <v>17o58’9.42”</v>
          </cell>
          <cell r="J31">
            <v>17</v>
          </cell>
          <cell r="K31">
            <v>58</v>
          </cell>
          <cell r="L31">
            <v>9.42</v>
          </cell>
          <cell r="M31">
            <v>17.969283300000001</v>
          </cell>
          <cell r="N31" t="str">
            <v>66o36’9.82”</v>
          </cell>
          <cell r="O31">
            <v>66</v>
          </cell>
          <cell r="P31">
            <v>36</v>
          </cell>
          <cell r="Q31">
            <v>9.82</v>
          </cell>
          <cell r="R31">
            <v>-66.602727799999997</v>
          </cell>
          <cell r="S31" t="str">
            <v>Route 3: Lajas - Salinas</v>
          </cell>
          <cell r="T31">
            <v>0.14000000000000001</v>
          </cell>
        </row>
        <row r="32">
          <cell r="A32" t="str">
            <v>RW-35</v>
          </cell>
          <cell r="B32" t="str">
            <v xml:space="preserve">At the center of the bathers area.  </v>
          </cell>
          <cell r="C32" t="str">
            <v>Playa Jauca</v>
          </cell>
          <cell r="D32" t="str">
            <v>Road PR-1 Parcelas Jauca 6 Street, Santa Isabel</v>
          </cell>
          <cell r="E32" t="str">
            <v>Santa Isabel</v>
          </cell>
          <cell r="F32">
            <v>0</v>
          </cell>
          <cell r="G32" t="str">
            <v>PRSC34</v>
          </cell>
          <cell r="H32" t="str">
            <v>SB</v>
          </cell>
          <cell r="I32" t="str">
            <v>17o57΄35.60˝</v>
          </cell>
          <cell r="J32">
            <v>17</v>
          </cell>
          <cell r="K32">
            <v>57</v>
          </cell>
          <cell r="L32">
            <v>35.6</v>
          </cell>
          <cell r="M32">
            <v>17.959888899999999</v>
          </cell>
          <cell r="N32" t="str">
            <v>66o22΄13.50˝</v>
          </cell>
          <cell r="O32">
            <v>66</v>
          </cell>
          <cell r="P32">
            <v>22</v>
          </cell>
          <cell r="Q32">
            <v>13.5</v>
          </cell>
          <cell r="R32">
            <v>-66.370416700000007</v>
          </cell>
          <cell r="S32" t="str">
            <v>Route 3: Lajas - Salinas</v>
          </cell>
          <cell r="T32">
            <v>0.1</v>
          </cell>
        </row>
        <row r="33">
          <cell r="A33" t="str">
            <v>RW-36</v>
          </cell>
          <cell r="B33" t="str">
            <v>At the center of the bathers area.</v>
          </cell>
          <cell r="C33" t="str">
            <v>Balneario de Salinas</v>
          </cell>
          <cell r="D33" t="str">
            <v>Road PR-1, Salinas</v>
          </cell>
          <cell r="E33" t="str">
            <v>Salinas</v>
          </cell>
          <cell r="F33">
            <v>0</v>
          </cell>
          <cell r="G33" t="str">
            <v>PRSC34</v>
          </cell>
          <cell r="H33" t="str">
            <v>SB</v>
          </cell>
          <cell r="I33" t="str">
            <v>17o58’39.32”</v>
          </cell>
          <cell r="J33">
            <v>17</v>
          </cell>
          <cell r="K33">
            <v>58</v>
          </cell>
          <cell r="L33">
            <v>39.32</v>
          </cell>
          <cell r="M33">
            <v>17.977588900000001</v>
          </cell>
          <cell r="N33" t="str">
            <v>66o19’56.99”</v>
          </cell>
          <cell r="O33">
            <v>66</v>
          </cell>
          <cell r="P33">
            <v>19</v>
          </cell>
          <cell r="Q33">
            <v>56.99</v>
          </cell>
          <cell r="R33">
            <v>-66.332497200000006</v>
          </cell>
          <cell r="S33" t="str">
            <v>Route 3: Lajas - Salinas</v>
          </cell>
          <cell r="T33">
            <v>0.35</v>
          </cell>
        </row>
        <row r="34">
          <cell r="A34" t="str">
            <v>RW-37</v>
          </cell>
          <cell r="B34" t="str">
            <v>At the center of the bathers area.</v>
          </cell>
          <cell r="C34" t="str">
            <v>Villa Lamela</v>
          </cell>
          <cell r="D34" t="str">
            <v>Camino La Mela Final, Cabo Rojo</v>
          </cell>
          <cell r="E34" t="str">
            <v>Cabo Rojo</v>
          </cell>
          <cell r="F34">
            <v>0</v>
          </cell>
          <cell r="G34" t="str">
            <v>PRWC44</v>
          </cell>
          <cell r="H34" t="str">
            <v>SB</v>
          </cell>
          <cell r="I34" t="str">
            <v>18o03΄52.32˝</v>
          </cell>
          <cell r="J34">
            <v>18</v>
          </cell>
          <cell r="K34">
            <v>3</v>
          </cell>
          <cell r="L34">
            <v>52.32</v>
          </cell>
          <cell r="M34">
            <v>18.064533300000001</v>
          </cell>
          <cell r="N34" t="str">
            <v>67o11΄51.10˝</v>
          </cell>
          <cell r="O34">
            <v>67</v>
          </cell>
          <cell r="P34">
            <v>11</v>
          </cell>
          <cell r="Q34">
            <v>51.1</v>
          </cell>
          <cell r="R34">
            <v>-67.197527800000003</v>
          </cell>
          <cell r="S34" t="str">
            <v>Route 4: Cabo Rojo</v>
          </cell>
          <cell r="T34">
            <v>0.53</v>
          </cell>
        </row>
        <row r="35">
          <cell r="A35" t="str">
            <v>RW-38</v>
          </cell>
          <cell r="B35" t="str">
            <v>At the center of the bathers area.</v>
          </cell>
          <cell r="C35" t="str">
            <v>Muelle de Arecibo</v>
          </cell>
          <cell r="D35" t="str">
            <v>Road PR-655, Arecibo</v>
          </cell>
          <cell r="E35" t="str">
            <v>Arecibo</v>
          </cell>
          <cell r="F35">
            <v>0</v>
          </cell>
          <cell r="G35" t="str">
            <v>PRNC03</v>
          </cell>
          <cell r="H35" t="str">
            <v>SB</v>
          </cell>
          <cell r="I35" t="str">
            <v>18o28΄45.33˝</v>
          </cell>
          <cell r="J35">
            <v>18</v>
          </cell>
          <cell r="K35">
            <v>28</v>
          </cell>
          <cell r="L35">
            <v>45.33</v>
          </cell>
          <cell r="M35">
            <v>18.479258300000001</v>
          </cell>
          <cell r="N35" t="str">
            <v>66o42΄01.68˝</v>
          </cell>
          <cell r="O35">
            <v>66</v>
          </cell>
          <cell r="P35">
            <v>42</v>
          </cell>
          <cell r="Q35">
            <v>1.68</v>
          </cell>
          <cell r="R35">
            <v>-66.700466700000007</v>
          </cell>
          <cell r="S35" t="str">
            <v xml:space="preserve">Route: 6: Arecibo – Vega Alta </v>
          </cell>
          <cell r="T35">
            <v>0.18</v>
          </cell>
        </row>
        <row r="36">
          <cell r="A36" t="str">
            <v>RW-39</v>
          </cell>
          <cell r="B36" t="str">
            <v xml:space="preserve">At the center of the bathers area. </v>
          </cell>
          <cell r="C36" t="str">
            <v>Mar Chiquita</v>
          </cell>
          <cell r="D36" t="str">
            <v>Road PR-648, Manatí</v>
          </cell>
          <cell r="E36" t="str">
            <v>Manatí</v>
          </cell>
          <cell r="F36">
            <v>0</v>
          </cell>
          <cell r="G36" t="str">
            <v>PRNC05</v>
          </cell>
          <cell r="H36" t="str">
            <v>SB</v>
          </cell>
          <cell r="I36" t="str">
            <v>18o28΄22.50˝</v>
          </cell>
          <cell r="J36">
            <v>18</v>
          </cell>
          <cell r="K36">
            <v>28</v>
          </cell>
          <cell r="L36">
            <v>22.5</v>
          </cell>
          <cell r="M36">
            <v>18.472916699999999</v>
          </cell>
          <cell r="N36" t="str">
            <v>66o29΄08.36˝</v>
          </cell>
          <cell r="O36">
            <v>66</v>
          </cell>
          <cell r="P36">
            <v>29</v>
          </cell>
          <cell r="Q36">
            <v>8.36</v>
          </cell>
          <cell r="R36">
            <v>-66.485655600000001</v>
          </cell>
          <cell r="S36" t="str">
            <v xml:space="preserve">Route: 6: Arecibo – Vega Alta </v>
          </cell>
          <cell r="T36">
            <v>0.16</v>
          </cell>
        </row>
        <row r="37">
          <cell r="A37" t="str">
            <v>RW-4</v>
          </cell>
          <cell r="B37" t="str">
            <v>At the center of the bathers area.</v>
          </cell>
          <cell r="C37" t="str">
            <v>Balneario Punta Santiago</v>
          </cell>
          <cell r="D37" t="str">
            <v>Road PR-3 Km72.4, Humacao</v>
          </cell>
          <cell r="E37" t="str">
            <v>Humacao</v>
          </cell>
          <cell r="F37">
            <v>0</v>
          </cell>
          <cell r="G37" t="str">
            <v>PREC25</v>
          </cell>
          <cell r="H37" t="str">
            <v>SB</v>
          </cell>
          <cell r="I37" t="str">
            <v>18o09’30.29”</v>
          </cell>
          <cell r="J37">
            <v>18</v>
          </cell>
          <cell r="K37">
            <v>9</v>
          </cell>
          <cell r="L37">
            <v>30.29</v>
          </cell>
          <cell r="M37">
            <v>18.158413899999999</v>
          </cell>
          <cell r="N37" t="str">
            <v>65o45’18.67”</v>
          </cell>
          <cell r="O37">
            <v>65</v>
          </cell>
          <cell r="P37">
            <v>45</v>
          </cell>
          <cell r="Q37">
            <v>18.670000000000002</v>
          </cell>
          <cell r="R37">
            <v>-65.755186100000003</v>
          </cell>
          <cell r="S37" t="str">
            <v>Route 2: Arroyo - Luquillo</v>
          </cell>
          <cell r="T37">
            <v>1.27</v>
          </cell>
        </row>
        <row r="38">
          <cell r="A38" t="str">
            <v>RW-5</v>
          </cell>
          <cell r="B38" t="str">
            <v xml:space="preserve">At the center of the bathers area. </v>
          </cell>
          <cell r="C38" t="str">
            <v>Balneario de Rincón</v>
          </cell>
          <cell r="D38" t="str">
            <v>Road PR-115 Int. Cabijas, Rincón</v>
          </cell>
          <cell r="E38" t="str">
            <v>Rincón</v>
          </cell>
          <cell r="F38">
            <v>0</v>
          </cell>
          <cell r="G38" t="str">
            <v>PRWC50</v>
          </cell>
          <cell r="H38" t="str">
            <v>SB</v>
          </cell>
          <cell r="I38" t="str">
            <v>18o20’27.33”</v>
          </cell>
          <cell r="J38">
            <v>18</v>
          </cell>
          <cell r="K38">
            <v>20</v>
          </cell>
          <cell r="L38">
            <v>27.33</v>
          </cell>
          <cell r="M38">
            <v>18.340924999999999</v>
          </cell>
          <cell r="N38" t="str">
            <v>67o15’21.62”</v>
          </cell>
          <cell r="O38">
            <v>67</v>
          </cell>
          <cell r="P38">
            <v>15</v>
          </cell>
          <cell r="Q38">
            <v>21.62</v>
          </cell>
          <cell r="R38">
            <v>-67.256005599999995</v>
          </cell>
          <cell r="S38" t="str">
            <v>Route 5: Añasco - Aguadilla</v>
          </cell>
          <cell r="T38">
            <v>0.1</v>
          </cell>
        </row>
        <row r="39">
          <cell r="A39" t="str">
            <v>RW-6</v>
          </cell>
          <cell r="B39" t="str">
            <v>At the center of the bathers area.</v>
          </cell>
          <cell r="C39" t="str">
            <v>Balneario de Patillas</v>
          </cell>
          <cell r="D39" t="str">
            <v>Road PR-3 Km 1.7, Los Bajos Ward, Patillas</v>
          </cell>
          <cell r="E39" t="str">
            <v>Patillas</v>
          </cell>
          <cell r="F39">
            <v>0</v>
          </cell>
          <cell r="G39" t="str">
            <v>PRSC32</v>
          </cell>
          <cell r="H39" t="str">
            <v>SB</v>
          </cell>
          <cell r="I39" t="str">
            <v>17o58’26.31”</v>
          </cell>
          <cell r="J39">
            <v>17</v>
          </cell>
          <cell r="K39">
            <v>58</v>
          </cell>
          <cell r="L39">
            <v>26.31</v>
          </cell>
          <cell r="M39">
            <v>17.973974999999999</v>
          </cell>
          <cell r="N39" t="str">
            <v>65o59’20.33”</v>
          </cell>
          <cell r="O39">
            <v>65</v>
          </cell>
          <cell r="P39">
            <v>59</v>
          </cell>
          <cell r="Q39">
            <v>20.329999999999998</v>
          </cell>
          <cell r="R39">
            <v>-65.988980600000005</v>
          </cell>
          <cell r="S39" t="str">
            <v>Route 2: Arroyo - Luquillo</v>
          </cell>
          <cell r="T39">
            <v>0.7</v>
          </cell>
        </row>
        <row r="40">
          <cell r="A40" t="str">
            <v>RW-7</v>
          </cell>
          <cell r="B40" t="str">
            <v>At the center of the bathers area</v>
          </cell>
          <cell r="C40" t="str">
            <v>Balneario Punta Guilarte</v>
          </cell>
          <cell r="D40" t="str">
            <v>Road PR-3 Km 126, Arroyo</v>
          </cell>
          <cell r="E40" t="str">
            <v>Arroyo</v>
          </cell>
          <cell r="F40">
            <v>0</v>
          </cell>
          <cell r="G40" t="str">
            <v>PRSC32</v>
          </cell>
          <cell r="H40" t="str">
            <v>SB</v>
          </cell>
          <cell r="I40" t="str">
            <v>17o57’43.35”</v>
          </cell>
          <cell r="J40">
            <v>17</v>
          </cell>
          <cell r="K40">
            <v>57</v>
          </cell>
          <cell r="L40">
            <v>43.35</v>
          </cell>
          <cell r="M40">
            <v>17.9620417</v>
          </cell>
          <cell r="N40" t="str">
            <v>66o02’24.00”</v>
          </cell>
          <cell r="O40">
            <v>66</v>
          </cell>
          <cell r="P40">
            <v>2</v>
          </cell>
          <cell r="Q40">
            <v>24</v>
          </cell>
          <cell r="R40">
            <v>-66.040000000000006</v>
          </cell>
          <cell r="S40" t="str">
            <v>Route 2: Arroyo - Luquillo</v>
          </cell>
          <cell r="T40">
            <v>1.18</v>
          </cell>
        </row>
        <row r="41">
          <cell r="A41" t="str">
            <v>RW-8</v>
          </cell>
          <cell r="B41" t="str">
            <v>At the center of the bathers area</v>
          </cell>
          <cell r="C41" t="str">
            <v xml:space="preserve">Playa Buyé </v>
          </cell>
          <cell r="D41" t="str">
            <v>Road PR-307 Km 3.8, Pederrales Ward, Cabo Rojo</v>
          </cell>
          <cell r="E41" t="str">
            <v>Cabo Rojo</v>
          </cell>
          <cell r="F41">
            <v>0</v>
          </cell>
          <cell r="G41" t="str">
            <v>PRWC44</v>
          </cell>
          <cell r="H41" t="str">
            <v>SB</v>
          </cell>
          <cell r="I41" t="str">
            <v>18o02’55.94”</v>
          </cell>
          <cell r="J41">
            <v>18</v>
          </cell>
          <cell r="K41">
            <v>2</v>
          </cell>
          <cell r="L41">
            <v>55.94</v>
          </cell>
          <cell r="M41">
            <v>18.048872200000002</v>
          </cell>
          <cell r="N41" t="str">
            <v>67o11’55.05”</v>
          </cell>
          <cell r="O41">
            <v>67</v>
          </cell>
          <cell r="P41">
            <v>11</v>
          </cell>
          <cell r="Q41">
            <v>55.05</v>
          </cell>
          <cell r="R41">
            <v>-67.198625000000007</v>
          </cell>
          <cell r="S41" t="str">
            <v>Route 4: Cabo Rojo</v>
          </cell>
          <cell r="T41">
            <v>0.45</v>
          </cell>
        </row>
        <row r="42">
          <cell r="A42" t="str">
            <v>RW-9</v>
          </cell>
          <cell r="B42" t="str">
            <v>At the center of the bathers area.</v>
          </cell>
          <cell r="C42" t="str">
            <v>Caña Gorda</v>
          </cell>
          <cell r="D42" t="str">
            <v>Road PR-333 Km 2.6 Caña Gorda Ward, Guánica</v>
          </cell>
          <cell r="E42" t="str">
            <v>Guánica</v>
          </cell>
          <cell r="F42">
            <v>0</v>
          </cell>
          <cell r="G42" t="str">
            <v>PRSC40</v>
          </cell>
          <cell r="H42" t="str">
            <v>SB</v>
          </cell>
          <cell r="I42" t="str">
            <v>17o57΄09.11˝</v>
          </cell>
          <cell r="J42">
            <v>17</v>
          </cell>
          <cell r="K42">
            <v>57</v>
          </cell>
          <cell r="L42">
            <v>9.11</v>
          </cell>
          <cell r="M42">
            <v>17.952530599999999</v>
          </cell>
          <cell r="N42" t="str">
            <v>66o53΄04.42˝</v>
          </cell>
          <cell r="O42">
            <v>66</v>
          </cell>
          <cell r="P42">
            <v>53</v>
          </cell>
          <cell r="Q42">
            <v>4.42</v>
          </cell>
          <cell r="R42">
            <v>-66.884561099999999</v>
          </cell>
          <cell r="S42" t="str">
            <v>Route 3: Lajas - Salinas</v>
          </cell>
          <cell r="T42">
            <v>0.2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7"/>
  <sheetViews>
    <sheetView tabSelected="1" zoomScale="60" zoomScaleNormal="60" workbookViewId="0">
      <pane ySplit="6" topLeftCell="A7" activePane="bottomLeft" state="frozen"/>
      <selection pane="bottomLeft" activeCell="H646" sqref="H646"/>
    </sheetView>
  </sheetViews>
  <sheetFormatPr defaultColWidth="18.26953125" defaultRowHeight="18.5"/>
  <cols>
    <col min="1" max="1" width="21.453125" style="98" customWidth="1"/>
    <col min="2" max="2" width="21.453125" style="15" customWidth="1"/>
    <col min="3" max="3" width="33.7265625" style="13" customWidth="1"/>
    <col min="4" max="5" width="21.453125" style="25" hidden="1" customWidth="1"/>
    <col min="6" max="6" width="42.7265625" style="14" hidden="1" customWidth="1"/>
    <col min="7" max="7" width="22.26953125" style="15" hidden="1" customWidth="1"/>
    <col min="8" max="8" width="31" style="15" customWidth="1"/>
    <col min="9" max="9" width="22.453125" style="16" customWidth="1"/>
    <col min="10" max="10" width="37.453125" style="15" customWidth="1"/>
    <col min="11" max="11" width="45.453125" style="17" customWidth="1"/>
    <col min="12" max="16384" width="18.26953125" style="7"/>
  </cols>
  <sheetData>
    <row r="1" spans="1:11" ht="20.149999999999999" customHeight="1">
      <c r="A1" s="91"/>
      <c r="B1" s="10"/>
      <c r="C1" s="8"/>
      <c r="D1" s="24"/>
      <c r="E1" s="24"/>
      <c r="F1" s="9"/>
      <c r="G1" s="10"/>
      <c r="H1" s="10"/>
      <c r="I1" s="11"/>
      <c r="J1" s="10"/>
      <c r="K1" s="12"/>
    </row>
    <row r="2" spans="1:11" ht="18.75" customHeight="1">
      <c r="A2" s="104" t="s">
        <v>286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 ht="18.649999999999999" customHeight="1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</row>
    <row r="4" spans="1:11" ht="27.65" customHeight="1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</row>
    <row r="5" spans="1:11" ht="21">
      <c r="A5" s="92"/>
      <c r="B5" s="10"/>
      <c r="C5" s="8"/>
      <c r="D5" s="24"/>
      <c r="E5" s="24"/>
      <c r="F5" s="9"/>
      <c r="G5" s="10"/>
      <c r="H5" s="10"/>
      <c r="I5" s="11"/>
      <c r="J5" s="10"/>
      <c r="K5" s="12"/>
    </row>
    <row r="6" spans="1:11" s="6" customFormat="1" ht="42">
      <c r="A6" s="93" t="s">
        <v>275</v>
      </c>
      <c r="B6" s="30" t="s">
        <v>294</v>
      </c>
      <c r="C6" s="28" t="s">
        <v>0</v>
      </c>
      <c r="D6" s="29" t="s">
        <v>227</v>
      </c>
      <c r="E6" s="29" t="s">
        <v>228</v>
      </c>
      <c r="F6" s="27" t="s">
        <v>295</v>
      </c>
      <c r="G6" s="30" t="s">
        <v>296</v>
      </c>
      <c r="H6" s="31" t="s">
        <v>300</v>
      </c>
      <c r="I6" s="32" t="s">
        <v>281</v>
      </c>
      <c r="J6" s="30" t="s">
        <v>297</v>
      </c>
      <c r="K6" s="33" t="s">
        <v>298</v>
      </c>
    </row>
    <row r="7" spans="1:11" ht="36" customHeight="1">
      <c r="A7" s="94">
        <v>43066</v>
      </c>
      <c r="B7" s="26" t="s">
        <v>9</v>
      </c>
      <c r="C7" s="34" t="str">
        <f>IF(B7="","",VLOOKUP(B7,Stations!$A$1:$S$42,3,FALSE))</f>
        <v>Balneario Manuel “Nolo” Morales or Sardinera</v>
      </c>
      <c r="D7" s="35">
        <f>IF(B7="", "",VLOOKUP(B7,Stations!$A$1:$T$42,13,))</f>
        <v>18.474694400000001</v>
      </c>
      <c r="E7" s="35">
        <f>IF(B7=""," ",VLOOKUP(B7,Stations!$A$1:$T$42,18,))</f>
        <v>-66.280891699999998</v>
      </c>
      <c r="F7" s="36" t="str">
        <f>IF(C7="","",VLOOKUP(B7,Stations!$A$1:$S$42,19,FALSE))</f>
        <v>Route 1: Dorado - Loíza</v>
      </c>
      <c r="G7" s="26" t="s">
        <v>277</v>
      </c>
      <c r="H7" s="26">
        <v>10</v>
      </c>
      <c r="I7" s="58">
        <v>26.8</v>
      </c>
      <c r="J7" s="26">
        <v>8.02</v>
      </c>
      <c r="K7" s="37"/>
    </row>
    <row r="8" spans="1:11" ht="18" customHeight="1">
      <c r="A8" s="94">
        <v>43066</v>
      </c>
      <c r="B8" s="26" t="s">
        <v>16</v>
      </c>
      <c r="C8" s="34" t="str">
        <f>IF(B8="","",VLOOKUP(B8,Stations!$A$1:$S$42,3,FALSE))</f>
        <v>Balneario Punta Salinas</v>
      </c>
      <c r="D8" s="35">
        <f>IF(B8="", "",VLOOKUP(B8,Stations!$A$1:$T$42,13,))</f>
        <v>18.471658300000001</v>
      </c>
      <c r="E8" s="35">
        <f>IF(B8=""," ",VLOOKUP(B8,Stations!$A$1:$T$42,18,))</f>
        <v>-66.185994399999998</v>
      </c>
      <c r="F8" s="36" t="str">
        <f>IF(C8="","",VLOOKUP(B8,Stations!$A$1:$S$42,19,FALSE))</f>
        <v>Route 1: Dorado - Loíza</v>
      </c>
      <c r="G8" s="26" t="s">
        <v>277</v>
      </c>
      <c r="H8" s="26">
        <v>41</v>
      </c>
      <c r="I8" s="58">
        <v>27.5</v>
      </c>
      <c r="J8" s="26">
        <v>7.95</v>
      </c>
      <c r="K8" s="37"/>
    </row>
    <row r="9" spans="1:11" ht="18" customHeight="1">
      <c r="A9" s="94">
        <v>43066</v>
      </c>
      <c r="B9" s="26" t="s">
        <v>22</v>
      </c>
      <c r="C9" s="34" t="str">
        <f>IF(B9="","",VLOOKUP(B9,Stations!$A$1:$S$42,3,FALSE))</f>
        <v>Balneario El Escambrón</v>
      </c>
      <c r="D9" s="35">
        <f>IF(B9="", "",VLOOKUP(B9,Stations!$A$1:$T$42,13,))</f>
        <v>18.467236100000001</v>
      </c>
      <c r="E9" s="35">
        <f>IF(B9=""," ",VLOOKUP(B9,Stations!$A$1:$T$42,18,))</f>
        <v>-66.089958300000006</v>
      </c>
      <c r="F9" s="36" t="str">
        <f>IF(C9="","",VLOOKUP(B9,Stations!$A$1:$S$42,19,FALSE))</f>
        <v>Route 1: Dorado - Loíza</v>
      </c>
      <c r="G9" s="26" t="s">
        <v>277</v>
      </c>
      <c r="H9" s="26">
        <v>10</v>
      </c>
      <c r="I9" s="58">
        <v>28.5</v>
      </c>
      <c r="J9" s="26">
        <v>7.99</v>
      </c>
      <c r="K9" s="37"/>
    </row>
    <row r="10" spans="1:11" ht="18" customHeight="1">
      <c r="A10" s="94">
        <v>43066</v>
      </c>
      <c r="B10" s="26" t="s">
        <v>280</v>
      </c>
      <c r="C10" s="34" t="str">
        <f>IF(B10="","",VLOOKUP(B10,Stations!$A$1:$S$42,3,FALSE))</f>
        <v>Playa Sixto Escobar</v>
      </c>
      <c r="D10" s="35">
        <f>IF(B10="", "",VLOOKUP(B10,Stations!$A$1:$T$42,13,))</f>
        <v>18.466730600000002</v>
      </c>
      <c r="E10" s="35">
        <f>IF(B10=""," ",VLOOKUP(B10,Stations!$A$1:$T$42,18,))</f>
        <v>-66.086666699999995</v>
      </c>
      <c r="F10" s="36" t="str">
        <f>IF(C10="","",VLOOKUP(B10,Stations!$A$1:$S$42,19,FALSE))</f>
        <v>Route 1: Dorado - Loíza</v>
      </c>
      <c r="G10" s="26" t="s">
        <v>277</v>
      </c>
      <c r="H10" s="26">
        <v>10</v>
      </c>
      <c r="I10" s="58">
        <v>28.2</v>
      </c>
      <c r="J10" s="26">
        <v>8.02</v>
      </c>
      <c r="K10" s="37"/>
    </row>
    <row r="11" spans="1:11" ht="18" customHeight="1">
      <c r="A11" s="94">
        <v>43066</v>
      </c>
      <c r="B11" s="26" t="s">
        <v>33</v>
      </c>
      <c r="C11" s="34" t="str">
        <f>IF(B11="","",VLOOKUP(B11,Stations!$A$1:$S$42,3,FALSE))</f>
        <v>Playita del Condado</v>
      </c>
      <c r="D11" s="35">
        <f>IF(B11="", "",VLOOKUP(B11,Stations!$A$1:$T$42,13,))</f>
        <v>18.461130600000001</v>
      </c>
      <c r="E11" s="35">
        <f>IF(B11=""," ",VLOOKUP(B11,Stations!$A$1:$T$42,18,))</f>
        <v>-66.082408299999997</v>
      </c>
      <c r="F11" s="36" t="str">
        <f>IF(C11="","",VLOOKUP(B11,Stations!$A$1:$S$42,19,FALSE))</f>
        <v>Route 1: Dorado - Loíza</v>
      </c>
      <c r="G11" s="26" t="s">
        <v>277</v>
      </c>
      <c r="H11" s="26">
        <v>10</v>
      </c>
      <c r="I11" s="58">
        <v>28.5</v>
      </c>
      <c r="J11" s="26" t="s">
        <v>303</v>
      </c>
      <c r="K11" s="37"/>
    </row>
    <row r="12" spans="1:11" ht="18" customHeight="1">
      <c r="A12" s="94">
        <v>43066</v>
      </c>
      <c r="B12" s="26" t="s">
        <v>39</v>
      </c>
      <c r="C12" s="34" t="str">
        <f>IF(B12="","",VLOOKUP(B12,Stations!$A$1:$S$42,3,FALSE))</f>
        <v>Ocean Park</v>
      </c>
      <c r="D12" s="35">
        <f>IF(B12="", "",VLOOKUP(B12,Stations!$A$1:$T$42,13,))</f>
        <v>18.453011100000001</v>
      </c>
      <c r="E12" s="35">
        <f>IF(B12=""," ",VLOOKUP(B12,Stations!$A$1:$T$42,18,))</f>
        <v>-66.048880600000004</v>
      </c>
      <c r="F12" s="36" t="str">
        <f>IF(C12="","",VLOOKUP(B12,Stations!$A$1:$S$42,19,FALSE))</f>
        <v>Route 1: Dorado - Loíza</v>
      </c>
      <c r="G12" s="26" t="s">
        <v>277</v>
      </c>
      <c r="H12" s="26">
        <v>41</v>
      </c>
      <c r="I12" s="58">
        <v>27.8</v>
      </c>
      <c r="J12" s="26">
        <v>8.09</v>
      </c>
      <c r="K12" s="37"/>
    </row>
    <row r="13" spans="1:11" ht="18" customHeight="1">
      <c r="A13" s="94">
        <v>43066</v>
      </c>
      <c r="B13" s="26" t="s">
        <v>45</v>
      </c>
      <c r="C13" s="34" t="str">
        <f>IF(B13="","",VLOOKUP(B13,Stations!$A$1:$S$42,3,FALSE))</f>
        <v>Playa El Alambique</v>
      </c>
      <c r="D13" s="35">
        <f>IF(B13="", "",VLOOKUP(B13,Stations!$A$1:$T$42,13,))</f>
        <v>18.444091700000001</v>
      </c>
      <c r="E13" s="35">
        <f>IF(B13=""," ",VLOOKUP(B13,Stations!$A$1:$T$42,18,))</f>
        <v>-66.022149999999996</v>
      </c>
      <c r="F13" s="36" t="str">
        <f>IF(C13="","",VLOOKUP(B13,Stations!$A$1:$S$42,19,FALSE))</f>
        <v>Route 1: Dorado - Loíza</v>
      </c>
      <c r="G13" s="26" t="s">
        <v>277</v>
      </c>
      <c r="H13" s="26" t="s">
        <v>301</v>
      </c>
      <c r="I13" s="58">
        <v>28.1</v>
      </c>
      <c r="J13" s="26">
        <v>8.09</v>
      </c>
      <c r="K13" s="37"/>
    </row>
    <row r="14" spans="1:11" ht="18" customHeight="1">
      <c r="A14" s="94">
        <v>43066</v>
      </c>
      <c r="B14" s="26" t="s">
        <v>51</v>
      </c>
      <c r="C14" s="34" t="str">
        <f>IF(B14="","",VLOOKUP(B14,Stations!$A$1:$S$42,3,FALSE))</f>
        <v>Balneario de Carolina</v>
      </c>
      <c r="D14" s="35">
        <f>IF(B14="", "",VLOOKUP(B14,Stations!$A$1:$T$42,13,))</f>
        <v>18.4459889</v>
      </c>
      <c r="E14" s="35">
        <f>IF(B14=""," ",VLOOKUP(B14,Stations!$A$1:$T$42,18,))</f>
        <v>-66.003572199999994</v>
      </c>
      <c r="F14" s="36" t="str">
        <f>IF(C14="","",VLOOKUP(B14,Stations!$A$1:$S$42,19,FALSE))</f>
        <v>Route 1: Dorado - Loíza</v>
      </c>
      <c r="G14" s="26" t="s">
        <v>277</v>
      </c>
      <c r="H14" s="26">
        <v>31</v>
      </c>
      <c r="I14" s="58">
        <v>28.6</v>
      </c>
      <c r="J14" s="26">
        <v>8.09</v>
      </c>
      <c r="K14" s="37"/>
    </row>
    <row r="15" spans="1:11" ht="18" customHeight="1">
      <c r="A15" s="94">
        <v>43066</v>
      </c>
      <c r="B15" s="26" t="s">
        <v>58</v>
      </c>
      <c r="C15" s="34" t="str">
        <f>IF(B15="","",VLOOKUP(B15,Stations!$A$1:$S$42,3,FALSE))</f>
        <v>Vacía Talega</v>
      </c>
      <c r="D15" s="35">
        <f>IF(B15="", "",VLOOKUP(B15,Stations!$A$1:$T$42,13,))</f>
        <v>18.4478583</v>
      </c>
      <c r="E15" s="35">
        <f>IF(B15=""," ",VLOOKUP(B15,Stations!$A$1:$T$42,18,))</f>
        <v>-65.906230600000001</v>
      </c>
      <c r="F15" s="36" t="str">
        <f>IF(C15="","",VLOOKUP(B15,Stations!$A$1:$S$42,19,FALSE))</f>
        <v>Route 1: Dorado - Loíza</v>
      </c>
      <c r="G15" s="26" t="s">
        <v>277</v>
      </c>
      <c r="H15" s="26">
        <v>52</v>
      </c>
      <c r="I15" s="58">
        <v>28.7</v>
      </c>
      <c r="J15" s="26">
        <v>8.07</v>
      </c>
      <c r="K15" s="37"/>
    </row>
    <row r="16" spans="1:11" ht="18" customHeight="1">
      <c r="A16" s="94">
        <v>43066</v>
      </c>
      <c r="B16" s="26" t="s">
        <v>65</v>
      </c>
      <c r="C16" s="34" t="s">
        <v>62</v>
      </c>
      <c r="D16" s="35">
        <v>17.9620417</v>
      </c>
      <c r="E16" s="35">
        <v>-66.040000000000006</v>
      </c>
      <c r="F16" s="36" t="s">
        <v>61</v>
      </c>
      <c r="G16" s="26" t="s">
        <v>277</v>
      </c>
      <c r="H16" s="51">
        <v>121</v>
      </c>
      <c r="I16" s="58">
        <v>28.1</v>
      </c>
      <c r="J16" s="26">
        <v>8.0500000000000007</v>
      </c>
      <c r="K16" s="37"/>
    </row>
    <row r="17" spans="1:11" ht="18" customHeight="1">
      <c r="A17" s="94">
        <v>43066</v>
      </c>
      <c r="B17" s="26" t="s">
        <v>71</v>
      </c>
      <c r="C17" s="34" t="s">
        <v>69</v>
      </c>
      <c r="D17" s="35">
        <v>17.973974999999999</v>
      </c>
      <c r="E17" s="35">
        <v>-65.988980600000005</v>
      </c>
      <c r="F17" s="36" t="s">
        <v>61</v>
      </c>
      <c r="G17" s="26" t="s">
        <v>277</v>
      </c>
      <c r="H17" s="26">
        <v>31</v>
      </c>
      <c r="I17" s="58">
        <v>28.8</v>
      </c>
      <c r="J17" s="26">
        <v>8.06</v>
      </c>
      <c r="K17" s="37"/>
    </row>
    <row r="18" spans="1:11" ht="18" customHeight="1">
      <c r="A18" s="94">
        <v>43066</v>
      </c>
      <c r="B18" s="26" t="s">
        <v>77</v>
      </c>
      <c r="C18" s="34" t="s">
        <v>74</v>
      </c>
      <c r="D18" s="35">
        <v>18.062694400000002</v>
      </c>
      <c r="E18" s="35">
        <v>-65.819194400000001</v>
      </c>
      <c r="F18" s="36" t="s">
        <v>61</v>
      </c>
      <c r="G18" s="26" t="s">
        <v>277</v>
      </c>
      <c r="H18" s="51">
        <v>408</v>
      </c>
      <c r="I18" s="58">
        <v>28.7</v>
      </c>
      <c r="J18" s="26">
        <v>8.0399999999999991</v>
      </c>
      <c r="K18" s="37"/>
    </row>
    <row r="19" spans="1:11" ht="18" customHeight="1">
      <c r="A19" s="94">
        <v>43066</v>
      </c>
      <c r="B19" s="26" t="s">
        <v>83</v>
      </c>
      <c r="C19" s="34" t="s">
        <v>80</v>
      </c>
      <c r="D19" s="35">
        <v>18.158413899999999</v>
      </c>
      <c r="E19" s="35">
        <v>-65.755186100000003</v>
      </c>
      <c r="F19" s="36" t="s">
        <v>61</v>
      </c>
      <c r="G19" s="26" t="s">
        <v>277</v>
      </c>
      <c r="H19" s="51">
        <v>74</v>
      </c>
      <c r="I19" s="58">
        <v>28.4</v>
      </c>
      <c r="J19" s="26">
        <v>8.02</v>
      </c>
      <c r="K19" s="37"/>
    </row>
    <row r="20" spans="1:11" ht="18" customHeight="1">
      <c r="A20" s="94">
        <v>43066</v>
      </c>
      <c r="B20" s="26" t="s">
        <v>88</v>
      </c>
      <c r="C20" s="34" t="s">
        <v>86</v>
      </c>
      <c r="D20" s="35">
        <v>18.186927799999999</v>
      </c>
      <c r="E20" s="35">
        <v>-65.725966700000001</v>
      </c>
      <c r="F20" s="36" t="s">
        <v>61</v>
      </c>
      <c r="G20" s="26" t="s">
        <v>277</v>
      </c>
      <c r="H20" s="51">
        <v>368</v>
      </c>
      <c r="I20" s="58">
        <v>29.3</v>
      </c>
      <c r="J20" s="26">
        <v>8.0399999999999991</v>
      </c>
      <c r="K20" s="37"/>
    </row>
    <row r="21" spans="1:11" ht="18" customHeight="1">
      <c r="A21" s="94">
        <v>43066</v>
      </c>
      <c r="B21" s="26" t="s">
        <v>94</v>
      </c>
      <c r="C21" s="34" t="s">
        <v>91</v>
      </c>
      <c r="D21" s="35">
        <v>18.369266700000001</v>
      </c>
      <c r="E21" s="35">
        <v>-65.636072200000001</v>
      </c>
      <c r="F21" s="36" t="s">
        <v>61</v>
      </c>
      <c r="G21" s="26" t="s">
        <v>277</v>
      </c>
      <c r="H21" s="51">
        <v>98</v>
      </c>
      <c r="I21" s="58">
        <v>28.5</v>
      </c>
      <c r="J21" s="26">
        <v>8.11</v>
      </c>
      <c r="K21" s="37"/>
    </row>
    <row r="22" spans="1:11" ht="18" customHeight="1">
      <c r="A22" s="94">
        <v>43066</v>
      </c>
      <c r="B22" s="26" t="s">
        <v>99</v>
      </c>
      <c r="C22" s="34" t="s">
        <v>97</v>
      </c>
      <c r="D22" s="35">
        <v>18.3818667</v>
      </c>
      <c r="E22" s="35">
        <v>-65.718458299999995</v>
      </c>
      <c r="F22" s="36" t="s">
        <v>61</v>
      </c>
      <c r="G22" s="26" t="s">
        <v>277</v>
      </c>
      <c r="H22" s="26" t="s">
        <v>301</v>
      </c>
      <c r="I22" s="58">
        <v>28.4</v>
      </c>
      <c r="J22" s="26">
        <v>8.07</v>
      </c>
      <c r="K22" s="37"/>
    </row>
    <row r="23" spans="1:11" ht="18" customHeight="1">
      <c r="A23" s="94">
        <v>43066</v>
      </c>
      <c r="B23" s="26" t="s">
        <v>105</v>
      </c>
      <c r="C23" s="34" t="s">
        <v>102</v>
      </c>
      <c r="D23" s="35">
        <v>18.385591699999999</v>
      </c>
      <c r="E23" s="35">
        <v>-65.729472200000004</v>
      </c>
      <c r="F23" s="36" t="s">
        <v>61</v>
      </c>
      <c r="G23" s="26" t="s">
        <v>277</v>
      </c>
      <c r="H23" s="26">
        <v>20</v>
      </c>
      <c r="I23" s="58">
        <v>28.5</v>
      </c>
      <c r="J23" s="26">
        <v>8.0500000000000007</v>
      </c>
      <c r="K23" s="37"/>
    </row>
    <row r="24" spans="1:11" s="66" customFormat="1" ht="18" customHeight="1">
      <c r="A24" s="95">
        <v>43067</v>
      </c>
      <c r="B24" s="46" t="s">
        <v>113</v>
      </c>
      <c r="C24" s="74" t="s">
        <v>110</v>
      </c>
      <c r="D24" s="77">
        <v>17.971716700000002</v>
      </c>
      <c r="E24" s="77">
        <v>-66.031499999999994</v>
      </c>
      <c r="F24" s="78" t="s">
        <v>109</v>
      </c>
      <c r="G24" s="46" t="s">
        <v>277</v>
      </c>
      <c r="H24" s="46" t="s">
        <v>301</v>
      </c>
      <c r="I24" s="75">
        <v>27.6</v>
      </c>
      <c r="J24" s="46">
        <v>8.16</v>
      </c>
      <c r="K24" s="65"/>
    </row>
    <row r="25" spans="1:11" s="66" customFormat="1" ht="18" customHeight="1">
      <c r="A25" s="95">
        <v>43067</v>
      </c>
      <c r="B25" s="46" t="s">
        <v>120</v>
      </c>
      <c r="C25" s="74" t="s">
        <v>117</v>
      </c>
      <c r="D25" s="77">
        <v>17.937711100000001</v>
      </c>
      <c r="E25" s="77">
        <v>-66.955197200000001</v>
      </c>
      <c r="F25" s="78" t="s">
        <v>109</v>
      </c>
      <c r="G25" s="46" t="s">
        <v>277</v>
      </c>
      <c r="H25" s="46" t="s">
        <v>301</v>
      </c>
      <c r="I25" s="75">
        <v>27.5</v>
      </c>
      <c r="J25" s="46">
        <v>8.1199999999999992</v>
      </c>
      <c r="K25" s="65"/>
    </row>
    <row r="26" spans="1:11" s="66" customFormat="1" ht="28.75" customHeight="1">
      <c r="A26" s="95">
        <v>43067</v>
      </c>
      <c r="B26" s="46" t="s">
        <v>127</v>
      </c>
      <c r="C26" s="74" t="s">
        <v>124</v>
      </c>
      <c r="D26" s="77">
        <v>17.952530599999999</v>
      </c>
      <c r="E26" s="77">
        <v>-66.884561099999999</v>
      </c>
      <c r="F26" s="78" t="s">
        <v>109</v>
      </c>
      <c r="G26" s="46" t="s">
        <v>277</v>
      </c>
      <c r="H26" s="46" t="s">
        <v>301</v>
      </c>
      <c r="I26" s="75">
        <v>28</v>
      </c>
      <c r="J26" s="46">
        <v>8.01</v>
      </c>
      <c r="K26" s="65"/>
    </row>
    <row r="27" spans="1:11" s="66" customFormat="1" ht="18" customHeight="1">
      <c r="A27" s="95">
        <v>43067</v>
      </c>
      <c r="B27" s="46" t="s">
        <v>132</v>
      </c>
      <c r="C27" s="74" t="s">
        <v>302</v>
      </c>
      <c r="D27" s="77">
        <v>17.969283300000001</v>
      </c>
      <c r="E27" s="77">
        <v>-66.602727799999997</v>
      </c>
      <c r="F27" s="78" t="s">
        <v>109</v>
      </c>
      <c r="G27" s="46" t="s">
        <v>277</v>
      </c>
      <c r="H27" s="46" t="s">
        <v>301</v>
      </c>
      <c r="I27" s="75">
        <v>28.4</v>
      </c>
      <c r="J27" s="46">
        <v>8.1300000000000008</v>
      </c>
      <c r="K27" s="65"/>
    </row>
    <row r="28" spans="1:11" s="66" customFormat="1" ht="14" customHeight="1">
      <c r="A28" s="95">
        <v>43067</v>
      </c>
      <c r="B28" s="46" t="s">
        <v>144</v>
      </c>
      <c r="C28" s="74" t="s">
        <v>142</v>
      </c>
      <c r="D28" s="77">
        <v>17.977588900000001</v>
      </c>
      <c r="E28" s="77">
        <v>-66.332497200000006</v>
      </c>
      <c r="F28" s="78" t="s">
        <v>109</v>
      </c>
      <c r="G28" s="46" t="s">
        <v>277</v>
      </c>
      <c r="H28" s="46">
        <v>10</v>
      </c>
      <c r="I28" s="75">
        <v>29.3</v>
      </c>
      <c r="J28" s="46" t="s">
        <v>299</v>
      </c>
      <c r="K28" s="65"/>
    </row>
    <row r="29" spans="1:11" s="66" customFormat="1" ht="18" customHeight="1">
      <c r="A29" s="95">
        <v>43067</v>
      </c>
      <c r="B29" s="46" t="s">
        <v>172</v>
      </c>
      <c r="C29" s="74" t="s">
        <v>170</v>
      </c>
      <c r="D29" s="77">
        <v>18.064533300000001</v>
      </c>
      <c r="E29" s="77">
        <v>-67.197527800000003</v>
      </c>
      <c r="F29" s="78" t="s">
        <v>147</v>
      </c>
      <c r="G29" s="46" t="s">
        <v>277</v>
      </c>
      <c r="H29" s="46">
        <v>10</v>
      </c>
      <c r="I29" s="75">
        <v>27.6</v>
      </c>
      <c r="J29" s="46">
        <v>8.16</v>
      </c>
      <c r="K29" s="65"/>
    </row>
    <row r="30" spans="1:11" s="66" customFormat="1" ht="18" customHeight="1">
      <c r="A30" s="95">
        <v>43067</v>
      </c>
      <c r="B30" s="46" t="s">
        <v>167</v>
      </c>
      <c r="C30" s="74" t="s">
        <v>164</v>
      </c>
      <c r="D30" s="77">
        <v>18.048872200000002</v>
      </c>
      <c r="E30" s="77">
        <v>-67.198625000000007</v>
      </c>
      <c r="F30" s="78" t="s">
        <v>147</v>
      </c>
      <c r="G30" s="46" t="s">
        <v>277</v>
      </c>
      <c r="H30" s="46" t="s">
        <v>301</v>
      </c>
      <c r="I30" s="75">
        <v>28</v>
      </c>
      <c r="J30" s="68">
        <v>8</v>
      </c>
      <c r="K30" s="65"/>
    </row>
    <row r="31" spans="1:11" s="66" customFormat="1" ht="18" customHeight="1">
      <c r="A31" s="95">
        <v>43067</v>
      </c>
      <c r="B31" s="46" t="s">
        <v>161</v>
      </c>
      <c r="C31" s="74" t="s">
        <v>159</v>
      </c>
      <c r="D31" s="77">
        <v>18.019441700000002</v>
      </c>
      <c r="E31" s="77">
        <v>-67.172244399999997</v>
      </c>
      <c r="F31" s="78" t="s">
        <v>147</v>
      </c>
      <c r="G31" s="46" t="s">
        <v>277</v>
      </c>
      <c r="H31" s="46" t="s">
        <v>301</v>
      </c>
      <c r="I31" s="75">
        <v>28.4</v>
      </c>
      <c r="J31" s="68">
        <v>7.9</v>
      </c>
      <c r="K31" s="65"/>
    </row>
    <row r="32" spans="1:11" s="66" customFormat="1" ht="36" customHeight="1">
      <c r="A32" s="95">
        <v>43067</v>
      </c>
      <c r="B32" s="46" t="s">
        <v>158</v>
      </c>
      <c r="C32" s="74" t="s">
        <v>155</v>
      </c>
      <c r="D32" s="77">
        <v>17.985810000000001</v>
      </c>
      <c r="E32" s="77">
        <v>-67.214590000000001</v>
      </c>
      <c r="F32" s="78" t="s">
        <v>147</v>
      </c>
      <c r="G32" s="46" t="s">
        <v>277</v>
      </c>
      <c r="H32" s="46">
        <v>10</v>
      </c>
      <c r="I32" s="75">
        <v>28.1</v>
      </c>
      <c r="J32" s="46">
        <v>7.98</v>
      </c>
      <c r="K32" s="65"/>
    </row>
    <row r="33" spans="1:11" s="66" customFormat="1" ht="36" customHeight="1">
      <c r="A33" s="95">
        <v>43067</v>
      </c>
      <c r="B33" s="46" t="s">
        <v>151</v>
      </c>
      <c r="C33" s="74" t="s">
        <v>148</v>
      </c>
      <c r="D33" s="77">
        <v>17.9747944</v>
      </c>
      <c r="E33" s="77">
        <v>-67.212905599999999</v>
      </c>
      <c r="F33" s="78" t="s">
        <v>147</v>
      </c>
      <c r="G33" s="46" t="s">
        <v>277</v>
      </c>
      <c r="H33" s="46" t="s">
        <v>301</v>
      </c>
      <c r="I33" s="75">
        <v>28.6</v>
      </c>
      <c r="J33" s="46" t="s">
        <v>304</v>
      </c>
      <c r="K33" s="65"/>
    </row>
    <row r="34" spans="1:11" ht="62.65" customHeight="1">
      <c r="A34" s="94">
        <v>43068</v>
      </c>
      <c r="B34" s="26" t="s">
        <v>179</v>
      </c>
      <c r="C34" s="34" t="s">
        <v>176</v>
      </c>
      <c r="D34" s="35">
        <v>18.2879972</v>
      </c>
      <c r="E34" s="35">
        <v>-67.193922200000003</v>
      </c>
      <c r="F34" s="36" t="s">
        <v>175</v>
      </c>
      <c r="G34" s="26" t="s">
        <v>277</v>
      </c>
      <c r="H34" s="26">
        <v>41</v>
      </c>
      <c r="I34" s="39">
        <v>29</v>
      </c>
      <c r="J34" s="26">
        <v>8.11</v>
      </c>
      <c r="K34" s="37"/>
    </row>
    <row r="35" spans="1:11" ht="18" customHeight="1">
      <c r="A35" s="94">
        <v>43068</v>
      </c>
      <c r="B35" s="26" t="s">
        <v>185</v>
      </c>
      <c r="C35" s="34" t="s">
        <v>182</v>
      </c>
      <c r="D35" s="35">
        <v>18.340924999999999</v>
      </c>
      <c r="E35" s="35">
        <v>-67.256005599999995</v>
      </c>
      <c r="F35" s="36" t="s">
        <v>175</v>
      </c>
      <c r="G35" s="26" t="s">
        <v>277</v>
      </c>
      <c r="H35" s="26" t="s">
        <v>301</v>
      </c>
      <c r="I35" s="39">
        <v>29</v>
      </c>
      <c r="J35" s="26">
        <v>8.0500000000000007</v>
      </c>
      <c r="K35" s="37"/>
    </row>
    <row r="36" spans="1:11" ht="18" customHeight="1">
      <c r="A36" s="94">
        <v>43068</v>
      </c>
      <c r="B36" s="26" t="s">
        <v>191</v>
      </c>
      <c r="C36" s="34" t="s">
        <v>188</v>
      </c>
      <c r="D36" s="35">
        <v>18.3843639</v>
      </c>
      <c r="E36" s="35">
        <v>-67.212988899999999</v>
      </c>
      <c r="F36" s="36" t="s">
        <v>175</v>
      </c>
      <c r="G36" s="26" t="s">
        <v>277</v>
      </c>
      <c r="H36" s="26">
        <v>20</v>
      </c>
      <c r="I36" s="39">
        <v>28.5</v>
      </c>
      <c r="J36" s="39">
        <v>8.1</v>
      </c>
      <c r="K36" s="37"/>
    </row>
    <row r="37" spans="1:11" ht="18" customHeight="1">
      <c r="A37" s="94">
        <v>43068</v>
      </c>
      <c r="B37" s="26" t="s">
        <v>197</v>
      </c>
      <c r="C37" s="34" t="s">
        <v>194</v>
      </c>
      <c r="D37" s="35">
        <v>18.457666700000001</v>
      </c>
      <c r="E37" s="35">
        <v>-67.163777800000005</v>
      </c>
      <c r="F37" s="36" t="s">
        <v>175</v>
      </c>
      <c r="G37" s="26" t="s">
        <v>277</v>
      </c>
      <c r="H37" s="26">
        <v>10</v>
      </c>
      <c r="I37" s="39">
        <v>28.5</v>
      </c>
      <c r="J37" s="26">
        <v>8.0299999999999994</v>
      </c>
      <c r="K37" s="37"/>
    </row>
    <row r="38" spans="1:11" ht="18" customHeight="1">
      <c r="A38" s="94">
        <v>43068</v>
      </c>
      <c r="B38" s="26" t="s">
        <v>204</v>
      </c>
      <c r="C38" s="34" t="s">
        <v>201</v>
      </c>
      <c r="D38" s="35">
        <v>18.479258300000001</v>
      </c>
      <c r="E38" s="35">
        <v>-66.700466700000007</v>
      </c>
      <c r="F38" s="36" t="s">
        <v>200</v>
      </c>
      <c r="G38" s="26" t="s">
        <v>277</v>
      </c>
      <c r="H38" s="26">
        <v>97</v>
      </c>
      <c r="I38" s="39">
        <v>26.7</v>
      </c>
      <c r="J38" s="26">
        <v>8.2899999999999991</v>
      </c>
      <c r="K38" s="37"/>
    </row>
    <row r="39" spans="1:11" ht="18" customHeight="1">
      <c r="A39" s="94">
        <v>43068</v>
      </c>
      <c r="B39" s="26" t="s">
        <v>210</v>
      </c>
      <c r="C39" s="34" t="s">
        <v>207</v>
      </c>
      <c r="D39" s="35">
        <v>18.472916699999999</v>
      </c>
      <c r="E39" s="35">
        <v>-66.485655600000001</v>
      </c>
      <c r="F39" s="36" t="s">
        <v>200</v>
      </c>
      <c r="G39" s="26" t="s">
        <v>277</v>
      </c>
      <c r="H39" s="26" t="s">
        <v>301</v>
      </c>
      <c r="I39" s="39">
        <v>27.9</v>
      </c>
      <c r="J39" s="26">
        <v>8.1</v>
      </c>
      <c r="K39" s="37"/>
    </row>
    <row r="40" spans="1:11" ht="18" customHeight="1">
      <c r="A40" s="94">
        <v>43068</v>
      </c>
      <c r="B40" s="26" t="s">
        <v>216</v>
      </c>
      <c r="C40" s="34" t="s">
        <v>213</v>
      </c>
      <c r="D40" s="35">
        <v>18.4913667</v>
      </c>
      <c r="E40" s="35">
        <v>-66.399044399999994</v>
      </c>
      <c r="F40" s="36" t="s">
        <v>200</v>
      </c>
      <c r="G40" s="26" t="s">
        <v>277</v>
      </c>
      <c r="H40" s="26" t="s">
        <v>301</v>
      </c>
      <c r="I40" s="39">
        <v>27.3</v>
      </c>
      <c r="J40" s="26">
        <v>8.1</v>
      </c>
      <c r="K40" s="37"/>
    </row>
    <row r="41" spans="1:11" ht="18" customHeight="1">
      <c r="A41" s="94">
        <v>43068</v>
      </c>
      <c r="B41" s="26" t="s">
        <v>222</v>
      </c>
      <c r="C41" s="34" t="s">
        <v>219</v>
      </c>
      <c r="D41" s="35">
        <v>18.481249999999999</v>
      </c>
      <c r="E41" s="35">
        <v>-66.340655600000005</v>
      </c>
      <c r="F41" s="36" t="s">
        <v>200</v>
      </c>
      <c r="G41" s="26" t="s">
        <v>277</v>
      </c>
      <c r="H41" s="26" t="s">
        <v>301</v>
      </c>
      <c r="I41" s="39">
        <v>28</v>
      </c>
      <c r="J41" s="26">
        <v>8.09</v>
      </c>
      <c r="K41" s="37"/>
    </row>
    <row r="42" spans="1:11" ht="17.899999999999999" customHeight="1">
      <c r="A42" s="94">
        <v>43073</v>
      </c>
      <c r="B42" s="26" t="s">
        <v>65</v>
      </c>
      <c r="C42" s="34" t="s">
        <v>306</v>
      </c>
      <c r="D42" s="35">
        <v>17.9620417</v>
      </c>
      <c r="E42" s="35">
        <v>-66.040000000000006</v>
      </c>
      <c r="F42" s="36" t="s">
        <v>61</v>
      </c>
      <c r="G42" s="26" t="s">
        <v>305</v>
      </c>
      <c r="H42" s="26">
        <v>63</v>
      </c>
      <c r="I42" s="39">
        <v>26</v>
      </c>
      <c r="J42" s="26" t="s">
        <v>305</v>
      </c>
      <c r="K42" s="37"/>
    </row>
    <row r="43" spans="1:11" ht="18" customHeight="1">
      <c r="A43" s="94">
        <v>43073</v>
      </c>
      <c r="B43" s="26" t="s">
        <v>77</v>
      </c>
      <c r="C43" s="34" t="s">
        <v>307</v>
      </c>
      <c r="D43" s="35">
        <v>18.062694400000002</v>
      </c>
      <c r="E43" s="35">
        <v>-65.819194400000001</v>
      </c>
      <c r="F43" s="36" t="s">
        <v>61</v>
      </c>
      <c r="G43" s="26" t="s">
        <v>305</v>
      </c>
      <c r="H43" s="26">
        <v>109</v>
      </c>
      <c r="I43" s="39">
        <v>26.5</v>
      </c>
      <c r="J43" s="26" t="s">
        <v>305</v>
      </c>
      <c r="K43" s="37"/>
    </row>
    <row r="44" spans="1:11" ht="18" customHeight="1">
      <c r="A44" s="94">
        <v>43073</v>
      </c>
      <c r="B44" s="26" t="s">
        <v>83</v>
      </c>
      <c r="C44" s="34" t="s">
        <v>80</v>
      </c>
      <c r="D44" s="35">
        <v>18.158413899999999</v>
      </c>
      <c r="E44" s="35">
        <v>-65.755186100000003</v>
      </c>
      <c r="F44" s="36" t="s">
        <v>61</v>
      </c>
      <c r="G44" s="26" t="s">
        <v>305</v>
      </c>
      <c r="H44" s="26">
        <v>10</v>
      </c>
      <c r="I44" s="39">
        <v>27</v>
      </c>
      <c r="J44" s="26" t="s">
        <v>305</v>
      </c>
      <c r="K44" s="37"/>
    </row>
    <row r="45" spans="1:11" ht="18" customHeight="1">
      <c r="A45" s="94">
        <v>43073</v>
      </c>
      <c r="B45" s="26" t="s">
        <v>88</v>
      </c>
      <c r="C45" s="34" t="s">
        <v>86</v>
      </c>
      <c r="D45" s="35">
        <v>18.186927799999999</v>
      </c>
      <c r="E45" s="35">
        <v>-65.725966700000001</v>
      </c>
      <c r="F45" s="36" t="s">
        <v>61</v>
      </c>
      <c r="G45" s="26" t="s">
        <v>305</v>
      </c>
      <c r="H45" s="26">
        <v>546</v>
      </c>
      <c r="I45" s="39">
        <v>27.5</v>
      </c>
      <c r="J45" s="26" t="s">
        <v>305</v>
      </c>
      <c r="K45" s="37"/>
    </row>
    <row r="46" spans="1:11" ht="36" customHeight="1">
      <c r="A46" s="94">
        <v>43073</v>
      </c>
      <c r="B46" s="26" t="s">
        <v>94</v>
      </c>
      <c r="C46" s="34" t="s">
        <v>91</v>
      </c>
      <c r="D46" s="35">
        <v>18.369266700000001</v>
      </c>
      <c r="E46" s="35">
        <v>-65.636072200000001</v>
      </c>
      <c r="F46" s="36" t="s">
        <v>61</v>
      </c>
      <c r="G46" s="26" t="s">
        <v>305</v>
      </c>
      <c r="H46" s="26">
        <v>10</v>
      </c>
      <c r="I46" s="39">
        <v>27</v>
      </c>
      <c r="J46" s="26" t="s">
        <v>305</v>
      </c>
      <c r="K46" s="37"/>
    </row>
    <row r="47" spans="1:11" ht="18" customHeight="1">
      <c r="A47" s="94">
        <v>43073</v>
      </c>
      <c r="B47" s="26" t="s">
        <v>204</v>
      </c>
      <c r="C47" s="34" t="s">
        <v>201</v>
      </c>
      <c r="D47" s="35">
        <v>18.479258300000001</v>
      </c>
      <c r="E47" s="35">
        <v>-66.700466700000007</v>
      </c>
      <c r="F47" s="36" t="s">
        <v>200</v>
      </c>
      <c r="G47" s="26" t="s">
        <v>305</v>
      </c>
      <c r="H47" s="38">
        <v>3448</v>
      </c>
      <c r="I47" s="39">
        <v>27</v>
      </c>
      <c r="J47" s="26" t="s">
        <v>305</v>
      </c>
      <c r="K47" s="37"/>
    </row>
    <row r="48" spans="1:11" ht="18" customHeight="1">
      <c r="A48" s="94">
        <v>43081</v>
      </c>
      <c r="B48" s="26" t="s">
        <v>65</v>
      </c>
      <c r="C48" s="34" t="s">
        <v>62</v>
      </c>
      <c r="D48" s="35">
        <v>17.9620417</v>
      </c>
      <c r="E48" s="35">
        <v>-66.040000000000006</v>
      </c>
      <c r="F48" s="36" t="s">
        <v>61</v>
      </c>
      <c r="G48" s="26" t="s">
        <v>277</v>
      </c>
      <c r="H48" s="51">
        <v>20</v>
      </c>
      <c r="I48" s="58">
        <v>27.5</v>
      </c>
      <c r="J48" s="26">
        <v>8.11</v>
      </c>
      <c r="K48" s="37"/>
    </row>
    <row r="49" spans="1:11" ht="18" customHeight="1">
      <c r="A49" s="94">
        <v>43081</v>
      </c>
      <c r="B49" s="26" t="s">
        <v>71</v>
      </c>
      <c r="C49" s="34" t="s">
        <v>69</v>
      </c>
      <c r="D49" s="35">
        <v>17.973974999999999</v>
      </c>
      <c r="E49" s="35">
        <v>-65.988980600000005</v>
      </c>
      <c r="F49" s="36" t="s">
        <v>61</v>
      </c>
      <c r="G49" s="26" t="s">
        <v>277</v>
      </c>
      <c r="H49" s="26">
        <v>10</v>
      </c>
      <c r="I49" s="58">
        <v>27.5</v>
      </c>
      <c r="J49" s="26">
        <v>8.17</v>
      </c>
      <c r="K49" s="37"/>
    </row>
    <row r="50" spans="1:11" ht="18" customHeight="1">
      <c r="A50" s="94">
        <v>43081</v>
      </c>
      <c r="B50" s="26" t="s">
        <v>77</v>
      </c>
      <c r="C50" s="34" t="s">
        <v>74</v>
      </c>
      <c r="D50" s="35">
        <v>18.062694400000002</v>
      </c>
      <c r="E50" s="35">
        <v>-65.819194400000001</v>
      </c>
      <c r="F50" s="36" t="s">
        <v>61</v>
      </c>
      <c r="G50" s="26" t="s">
        <v>277</v>
      </c>
      <c r="H50" s="51">
        <v>52</v>
      </c>
      <c r="I50" s="58">
        <v>28.3</v>
      </c>
      <c r="J50" s="26">
        <v>8.1199999999999992</v>
      </c>
      <c r="K50" s="37"/>
    </row>
    <row r="51" spans="1:11" ht="18" customHeight="1">
      <c r="A51" s="94">
        <v>43081</v>
      </c>
      <c r="B51" s="26" t="s">
        <v>83</v>
      </c>
      <c r="C51" s="34" t="s">
        <v>80</v>
      </c>
      <c r="D51" s="35">
        <v>18.158413899999999</v>
      </c>
      <c r="E51" s="35">
        <v>-65.755186100000003</v>
      </c>
      <c r="F51" s="36" t="s">
        <v>61</v>
      </c>
      <c r="G51" s="26" t="s">
        <v>277</v>
      </c>
      <c r="H51" s="51">
        <v>63</v>
      </c>
      <c r="I51" s="58">
        <v>28.3</v>
      </c>
      <c r="J51" s="26">
        <v>8.15</v>
      </c>
      <c r="K51" s="37"/>
    </row>
    <row r="52" spans="1:11" ht="18" customHeight="1">
      <c r="A52" s="94">
        <v>43081</v>
      </c>
      <c r="B52" s="26" t="s">
        <v>88</v>
      </c>
      <c r="C52" s="34" t="s">
        <v>86</v>
      </c>
      <c r="D52" s="35">
        <v>18.186927799999999</v>
      </c>
      <c r="E52" s="35">
        <v>-65.725966700000001</v>
      </c>
      <c r="F52" s="36" t="s">
        <v>61</v>
      </c>
      <c r="G52" s="26" t="s">
        <v>277</v>
      </c>
      <c r="H52" s="51">
        <v>109</v>
      </c>
      <c r="I52" s="58">
        <v>28.3</v>
      </c>
      <c r="J52" s="26">
        <v>8.15</v>
      </c>
      <c r="K52" s="37"/>
    </row>
    <row r="53" spans="1:11" ht="18" customHeight="1">
      <c r="A53" s="94">
        <v>43081</v>
      </c>
      <c r="B53" s="26" t="s">
        <v>94</v>
      </c>
      <c r="C53" s="34" t="s">
        <v>91</v>
      </c>
      <c r="D53" s="35">
        <v>18.369266700000001</v>
      </c>
      <c r="E53" s="35">
        <v>-65.636072200000001</v>
      </c>
      <c r="F53" s="36" t="s">
        <v>61</v>
      </c>
      <c r="G53" s="26" t="s">
        <v>277</v>
      </c>
      <c r="H53" s="51" t="s">
        <v>301</v>
      </c>
      <c r="I53" s="58">
        <v>29.1</v>
      </c>
      <c r="J53" s="26">
        <v>8.2200000000000006</v>
      </c>
      <c r="K53" s="37"/>
    </row>
    <row r="54" spans="1:11" ht="18" customHeight="1">
      <c r="A54" s="94">
        <v>43081</v>
      </c>
      <c r="B54" s="26" t="s">
        <v>99</v>
      </c>
      <c r="C54" s="34" t="s">
        <v>97</v>
      </c>
      <c r="D54" s="35">
        <v>18.3818667</v>
      </c>
      <c r="E54" s="35">
        <v>-65.718458299999995</v>
      </c>
      <c r="F54" s="36" t="s">
        <v>61</v>
      </c>
      <c r="G54" s="26" t="s">
        <v>277</v>
      </c>
      <c r="H54" s="26" t="s">
        <v>301</v>
      </c>
      <c r="I54" s="58">
        <v>29.2</v>
      </c>
      <c r="J54" s="26">
        <v>8.17</v>
      </c>
      <c r="K54" s="37"/>
    </row>
    <row r="55" spans="1:11" ht="18" customHeight="1">
      <c r="A55" s="94">
        <v>43081</v>
      </c>
      <c r="B55" s="26" t="s">
        <v>105</v>
      </c>
      <c r="C55" s="34" t="s">
        <v>102</v>
      </c>
      <c r="D55" s="35">
        <v>18.385591699999999</v>
      </c>
      <c r="E55" s="35">
        <v>-65.729472200000004</v>
      </c>
      <c r="F55" s="36" t="s">
        <v>61</v>
      </c>
      <c r="G55" s="26" t="s">
        <v>277</v>
      </c>
      <c r="H55" s="26">
        <v>10</v>
      </c>
      <c r="I55" s="58">
        <v>28.9</v>
      </c>
      <c r="J55" s="26">
        <v>8.1199999999999992</v>
      </c>
      <c r="K55" s="37"/>
    </row>
    <row r="56" spans="1:11" ht="62.65" customHeight="1">
      <c r="A56" s="94">
        <v>43081</v>
      </c>
      <c r="B56" s="26" t="s">
        <v>179</v>
      </c>
      <c r="C56" s="34" t="s">
        <v>176</v>
      </c>
      <c r="D56" s="35">
        <v>18.2879972</v>
      </c>
      <c r="E56" s="35">
        <v>-67.193922200000003</v>
      </c>
      <c r="F56" s="36" t="s">
        <v>175</v>
      </c>
      <c r="G56" s="26" t="s">
        <v>277</v>
      </c>
      <c r="H56" s="26">
        <v>41</v>
      </c>
      <c r="I56" s="39">
        <v>28.1</v>
      </c>
      <c r="J56" s="26">
        <v>8.0399999999999991</v>
      </c>
      <c r="K56" s="37"/>
    </row>
    <row r="57" spans="1:11" ht="18" customHeight="1">
      <c r="A57" s="94">
        <v>43081</v>
      </c>
      <c r="B57" s="26" t="s">
        <v>185</v>
      </c>
      <c r="C57" s="34" t="s">
        <v>182</v>
      </c>
      <c r="D57" s="35">
        <v>18.340924999999999</v>
      </c>
      <c r="E57" s="35">
        <v>-67.256005599999995</v>
      </c>
      <c r="F57" s="36" t="s">
        <v>175</v>
      </c>
      <c r="G57" s="26" t="s">
        <v>277</v>
      </c>
      <c r="H57" s="26" t="s">
        <v>301</v>
      </c>
      <c r="I57" s="39">
        <v>27.9</v>
      </c>
      <c r="J57" s="26">
        <v>8.08</v>
      </c>
      <c r="K57" s="37"/>
    </row>
    <row r="58" spans="1:11" ht="18" customHeight="1">
      <c r="A58" s="94">
        <v>43081</v>
      </c>
      <c r="B58" s="26" t="s">
        <v>191</v>
      </c>
      <c r="C58" s="34" t="s">
        <v>188</v>
      </c>
      <c r="D58" s="35">
        <v>18.3843639</v>
      </c>
      <c r="E58" s="35">
        <v>-67.212988899999999</v>
      </c>
      <c r="F58" s="36" t="s">
        <v>175</v>
      </c>
      <c r="G58" s="26" t="s">
        <v>277</v>
      </c>
      <c r="H58" s="26">
        <v>20</v>
      </c>
      <c r="I58" s="39">
        <v>27.6</v>
      </c>
      <c r="J58" s="39">
        <v>8.1199999999999992</v>
      </c>
      <c r="K58" s="37"/>
    </row>
    <row r="59" spans="1:11" ht="18" customHeight="1">
      <c r="A59" s="94">
        <v>43081</v>
      </c>
      <c r="B59" s="26" t="s">
        <v>197</v>
      </c>
      <c r="C59" s="34" t="s">
        <v>194</v>
      </c>
      <c r="D59" s="35">
        <v>18.457666700000001</v>
      </c>
      <c r="E59" s="35">
        <v>-67.163777800000005</v>
      </c>
      <c r="F59" s="36" t="s">
        <v>175</v>
      </c>
      <c r="G59" s="26" t="s">
        <v>277</v>
      </c>
      <c r="H59" s="26" t="s">
        <v>301</v>
      </c>
      <c r="I59" s="39">
        <v>28.8</v>
      </c>
      <c r="J59" s="39">
        <v>8.1</v>
      </c>
      <c r="K59" s="37"/>
    </row>
    <row r="60" spans="1:11" s="66" customFormat="1" ht="18" customHeight="1">
      <c r="A60" s="94">
        <v>43080</v>
      </c>
      <c r="B60" s="46" t="s">
        <v>172</v>
      </c>
      <c r="C60" s="74" t="s">
        <v>170</v>
      </c>
      <c r="D60" s="77">
        <v>18.064533300000001</v>
      </c>
      <c r="E60" s="77">
        <v>-67.197527800000003</v>
      </c>
      <c r="F60" s="78" t="s">
        <v>147</v>
      </c>
      <c r="G60" s="46" t="s">
        <v>277</v>
      </c>
      <c r="H60" s="46">
        <v>10</v>
      </c>
      <c r="I60" s="75">
        <v>26.6</v>
      </c>
      <c r="J60" s="68">
        <v>8.1</v>
      </c>
      <c r="K60" s="65"/>
    </row>
    <row r="61" spans="1:11" s="66" customFormat="1" ht="18" customHeight="1">
      <c r="A61" s="94">
        <v>43080</v>
      </c>
      <c r="B61" s="46" t="s">
        <v>167</v>
      </c>
      <c r="C61" s="74" t="s">
        <v>164</v>
      </c>
      <c r="D61" s="77">
        <v>18.048872200000002</v>
      </c>
      <c r="E61" s="77">
        <v>-67.198625000000007</v>
      </c>
      <c r="F61" s="78" t="s">
        <v>147</v>
      </c>
      <c r="G61" s="46" t="s">
        <v>277</v>
      </c>
      <c r="H61" s="46" t="s">
        <v>301</v>
      </c>
      <c r="I61" s="75">
        <v>27</v>
      </c>
      <c r="J61" s="68">
        <v>8</v>
      </c>
      <c r="K61" s="65"/>
    </row>
    <row r="62" spans="1:11" s="66" customFormat="1" ht="18" customHeight="1">
      <c r="A62" s="94">
        <v>43080</v>
      </c>
      <c r="B62" s="46" t="s">
        <v>161</v>
      </c>
      <c r="C62" s="74" t="s">
        <v>159</v>
      </c>
      <c r="D62" s="77">
        <v>18.019441700000002</v>
      </c>
      <c r="E62" s="77">
        <v>-67.172244399999997</v>
      </c>
      <c r="F62" s="78" t="s">
        <v>147</v>
      </c>
      <c r="G62" s="46" t="s">
        <v>277</v>
      </c>
      <c r="H62" s="46" t="s">
        <v>301</v>
      </c>
      <c r="I62" s="75">
        <v>27.4</v>
      </c>
      <c r="J62" s="68">
        <v>8.0500000000000007</v>
      </c>
      <c r="K62" s="65"/>
    </row>
    <row r="63" spans="1:11" s="66" customFormat="1" ht="36" customHeight="1">
      <c r="A63" s="94">
        <v>43080</v>
      </c>
      <c r="B63" s="46" t="s">
        <v>158</v>
      </c>
      <c r="C63" s="74" t="s">
        <v>155</v>
      </c>
      <c r="D63" s="77">
        <v>17.985810000000001</v>
      </c>
      <c r="E63" s="77">
        <v>-67.214590000000001</v>
      </c>
      <c r="F63" s="78" t="s">
        <v>147</v>
      </c>
      <c r="G63" s="46" t="s">
        <v>277</v>
      </c>
      <c r="H63" s="46" t="s">
        <v>301</v>
      </c>
      <c r="I63" s="75">
        <v>26.7</v>
      </c>
      <c r="J63" s="46">
        <v>8.0399999999999991</v>
      </c>
      <c r="K63" s="65"/>
    </row>
    <row r="64" spans="1:11" s="66" customFormat="1" ht="36" customHeight="1">
      <c r="A64" s="94">
        <v>43080</v>
      </c>
      <c r="B64" s="46" t="s">
        <v>151</v>
      </c>
      <c r="C64" s="74" t="s">
        <v>148</v>
      </c>
      <c r="D64" s="77">
        <v>17.9747944</v>
      </c>
      <c r="E64" s="77">
        <v>-67.212905599999999</v>
      </c>
      <c r="F64" s="78" t="s">
        <v>147</v>
      </c>
      <c r="G64" s="46" t="s">
        <v>277</v>
      </c>
      <c r="H64" s="46">
        <v>10</v>
      </c>
      <c r="I64" s="75">
        <v>27.1</v>
      </c>
      <c r="J64" s="46">
        <v>8.06</v>
      </c>
      <c r="K64" s="65"/>
    </row>
    <row r="65" spans="1:11" ht="36" customHeight="1">
      <c r="A65" s="94">
        <v>43080</v>
      </c>
      <c r="B65" s="26" t="s">
        <v>9</v>
      </c>
      <c r="C65" s="34" t="str">
        <f>IF(B65="","",VLOOKUP(B65,Stations!$A$1:$S$42,3,FALSE))</f>
        <v>Balneario Manuel “Nolo” Morales or Sardinera</v>
      </c>
      <c r="D65" s="35">
        <f>IF(B65="", "",VLOOKUP(B65,Stations!$A$1:$T$42,13,))</f>
        <v>18.474694400000001</v>
      </c>
      <c r="E65" s="35">
        <f>IF(B65=""," ",VLOOKUP(B65,Stations!$A$1:$T$42,18,))</f>
        <v>-66.280891699999998</v>
      </c>
      <c r="F65" s="36" t="str">
        <f>IF(C65="","",VLOOKUP(B65,Stations!$A$1:$S$42,19,FALSE))</f>
        <v>Route 1: Dorado - Loíza</v>
      </c>
      <c r="G65" s="26" t="s">
        <v>277</v>
      </c>
      <c r="H65" s="26">
        <v>52</v>
      </c>
      <c r="I65" s="58">
        <v>26.2</v>
      </c>
      <c r="J65" s="26">
        <v>7.99</v>
      </c>
      <c r="K65" s="37"/>
    </row>
    <row r="66" spans="1:11" ht="18" customHeight="1">
      <c r="A66" s="94">
        <v>43080</v>
      </c>
      <c r="B66" s="26" t="s">
        <v>16</v>
      </c>
      <c r="C66" s="34" t="str">
        <f>IF(B66="","",VLOOKUP(B66,Stations!$A$1:$S$42,3,FALSE))</f>
        <v>Balneario Punta Salinas</v>
      </c>
      <c r="D66" s="35">
        <f>IF(B66="", "",VLOOKUP(B66,Stations!$A$1:$T$42,13,))</f>
        <v>18.471658300000001</v>
      </c>
      <c r="E66" s="35">
        <f>IF(B66=""," ",VLOOKUP(B66,Stations!$A$1:$T$42,18,))</f>
        <v>-66.185994399999998</v>
      </c>
      <c r="F66" s="36" t="str">
        <f>IF(C66="","",VLOOKUP(B66,Stations!$A$1:$S$42,19,FALSE))</f>
        <v>Route 1: Dorado - Loíza</v>
      </c>
      <c r="G66" s="26" t="s">
        <v>277</v>
      </c>
      <c r="H66" s="26">
        <v>20</v>
      </c>
      <c r="I66" s="58">
        <v>29.6</v>
      </c>
      <c r="J66" s="26">
        <v>8.11</v>
      </c>
      <c r="K66" s="37"/>
    </row>
    <row r="67" spans="1:11" ht="18" customHeight="1">
      <c r="A67" s="94">
        <v>43080</v>
      </c>
      <c r="B67" s="26" t="s">
        <v>22</v>
      </c>
      <c r="C67" s="34" t="str">
        <f>IF(B67="","",VLOOKUP(B67,Stations!$A$1:$S$42,3,FALSE))</f>
        <v>Balneario El Escambrón</v>
      </c>
      <c r="D67" s="35">
        <f>IF(B67="", "",VLOOKUP(B67,Stations!$A$1:$T$42,13,))</f>
        <v>18.467236100000001</v>
      </c>
      <c r="E67" s="35">
        <f>IF(B67=""," ",VLOOKUP(B67,Stations!$A$1:$T$42,18,))</f>
        <v>-66.089958300000006</v>
      </c>
      <c r="F67" s="36" t="str">
        <f>IF(C67="","",VLOOKUP(B67,Stations!$A$1:$S$42,19,FALSE))</f>
        <v>Route 1: Dorado - Loíza</v>
      </c>
      <c r="G67" s="26" t="s">
        <v>277</v>
      </c>
      <c r="H67" s="26" t="s">
        <v>301</v>
      </c>
      <c r="I67" s="58">
        <v>27.6</v>
      </c>
      <c r="J67" s="26">
        <v>8.2100000000000009</v>
      </c>
      <c r="K67" s="37"/>
    </row>
    <row r="68" spans="1:11" ht="18" customHeight="1">
      <c r="A68" s="94">
        <v>43080</v>
      </c>
      <c r="B68" s="26" t="s">
        <v>280</v>
      </c>
      <c r="C68" s="34" t="str">
        <f>IF(B68="","",VLOOKUP(B68,Stations!$A$1:$S$42,3,FALSE))</f>
        <v>Playa Sixto Escobar</v>
      </c>
      <c r="D68" s="35">
        <f>IF(B68="", "",VLOOKUP(B68,Stations!$A$1:$T$42,13,))</f>
        <v>18.466730600000002</v>
      </c>
      <c r="E68" s="35">
        <f>IF(B68=""," ",VLOOKUP(B68,Stations!$A$1:$T$42,18,))</f>
        <v>-66.086666699999995</v>
      </c>
      <c r="F68" s="36" t="str">
        <f>IF(C68="","",VLOOKUP(B68,Stations!$A$1:$S$42,19,FALSE))</f>
        <v>Route 1: Dorado - Loíza</v>
      </c>
      <c r="G68" s="26" t="s">
        <v>277</v>
      </c>
      <c r="H68" s="26" t="s">
        <v>301</v>
      </c>
      <c r="I68" s="58">
        <v>28</v>
      </c>
      <c r="J68" s="26">
        <v>8.17</v>
      </c>
      <c r="K68" s="37"/>
    </row>
    <row r="69" spans="1:11" ht="18" customHeight="1">
      <c r="A69" s="94">
        <v>43080</v>
      </c>
      <c r="B69" s="26" t="s">
        <v>33</v>
      </c>
      <c r="C69" s="34" t="str">
        <f>IF(B69="","",VLOOKUP(B69,Stations!$A$1:$S$42,3,FALSE))</f>
        <v>Playita del Condado</v>
      </c>
      <c r="D69" s="35">
        <f>IF(B69="", "",VLOOKUP(B69,Stations!$A$1:$T$42,13,))</f>
        <v>18.461130600000001</v>
      </c>
      <c r="E69" s="35">
        <f>IF(B69=""," ",VLOOKUP(B69,Stations!$A$1:$T$42,18,))</f>
        <v>-66.082408299999997</v>
      </c>
      <c r="F69" s="36" t="str">
        <f>IF(C69="","",VLOOKUP(B69,Stations!$A$1:$S$42,19,FALSE))</f>
        <v>Route 1: Dorado - Loíza</v>
      </c>
      <c r="G69" s="26" t="s">
        <v>277</v>
      </c>
      <c r="H69" s="26" t="s">
        <v>301</v>
      </c>
      <c r="I69" s="58">
        <v>27.7</v>
      </c>
      <c r="J69" s="26">
        <v>8.2200000000000006</v>
      </c>
      <c r="K69" s="37"/>
    </row>
    <row r="70" spans="1:11" ht="18" customHeight="1">
      <c r="A70" s="94">
        <v>43080</v>
      </c>
      <c r="B70" s="26" t="s">
        <v>39</v>
      </c>
      <c r="C70" s="34" t="str">
        <f>IF(B70="","",VLOOKUP(B70,Stations!$A$1:$S$42,3,FALSE))</f>
        <v>Ocean Park</v>
      </c>
      <c r="D70" s="35">
        <f>IF(B70="", "",VLOOKUP(B70,Stations!$A$1:$T$42,13,))</f>
        <v>18.453011100000001</v>
      </c>
      <c r="E70" s="35">
        <f>IF(B70=""," ",VLOOKUP(B70,Stations!$A$1:$T$42,18,))</f>
        <v>-66.048880600000004</v>
      </c>
      <c r="F70" s="36" t="str">
        <f>IF(C70="","",VLOOKUP(B70,Stations!$A$1:$S$42,19,FALSE))</f>
        <v>Route 1: Dorado - Loíza</v>
      </c>
      <c r="G70" s="26" t="s">
        <v>277</v>
      </c>
      <c r="H70" s="26">
        <v>20</v>
      </c>
      <c r="I70" s="58">
        <v>27.4</v>
      </c>
      <c r="J70" s="26">
        <v>8.18</v>
      </c>
      <c r="K70" s="37"/>
    </row>
    <row r="71" spans="1:11" ht="18" customHeight="1">
      <c r="A71" s="94">
        <v>43080</v>
      </c>
      <c r="B71" s="26" t="s">
        <v>45</v>
      </c>
      <c r="C71" s="34" t="str">
        <f>IF(B71="","",VLOOKUP(B71,Stations!$A$1:$S$42,3,FALSE))</f>
        <v>Playa El Alambique</v>
      </c>
      <c r="D71" s="35">
        <f>IF(B71="", "",VLOOKUP(B71,Stations!$A$1:$T$42,13,))</f>
        <v>18.444091700000001</v>
      </c>
      <c r="E71" s="35">
        <f>IF(B71=""," ",VLOOKUP(B71,Stations!$A$1:$T$42,18,))</f>
        <v>-66.022149999999996</v>
      </c>
      <c r="F71" s="36" t="str">
        <f>IF(C71="","",VLOOKUP(B71,Stations!$A$1:$S$42,19,FALSE))</f>
        <v>Route 1: Dorado - Loíza</v>
      </c>
      <c r="G71" s="26" t="s">
        <v>277</v>
      </c>
      <c r="H71" s="26">
        <v>82</v>
      </c>
      <c r="I71" s="58">
        <v>28</v>
      </c>
      <c r="J71" s="26">
        <v>8.17</v>
      </c>
      <c r="K71" s="37"/>
    </row>
    <row r="72" spans="1:11" ht="18" customHeight="1">
      <c r="A72" s="94">
        <v>43080</v>
      </c>
      <c r="B72" s="26" t="s">
        <v>51</v>
      </c>
      <c r="C72" s="34" t="str">
        <f>IF(B72="","",VLOOKUP(B72,Stations!$A$1:$S$42,3,FALSE))</f>
        <v>Balneario de Carolina</v>
      </c>
      <c r="D72" s="35">
        <f>IF(B72="", "",VLOOKUP(B72,Stations!$A$1:$T$42,13,))</f>
        <v>18.4459889</v>
      </c>
      <c r="E72" s="35">
        <f>IF(B72=""," ",VLOOKUP(B72,Stations!$A$1:$T$42,18,))</f>
        <v>-66.003572199999994</v>
      </c>
      <c r="F72" s="36" t="str">
        <f>IF(C72="","",VLOOKUP(B72,Stations!$A$1:$S$42,19,FALSE))</f>
        <v>Route 1: Dorado - Loíza</v>
      </c>
      <c r="G72" s="26" t="s">
        <v>277</v>
      </c>
      <c r="H72" s="26">
        <v>63</v>
      </c>
      <c r="I72" s="58">
        <v>28</v>
      </c>
      <c r="J72" s="26">
        <v>8.17</v>
      </c>
      <c r="K72" s="37"/>
    </row>
    <row r="73" spans="1:11" ht="18" customHeight="1">
      <c r="A73" s="94">
        <v>43080</v>
      </c>
      <c r="B73" s="26" t="s">
        <v>58</v>
      </c>
      <c r="C73" s="34" t="str">
        <f>IF(B73="","",VLOOKUP(B73,Stations!$A$1:$S$42,3,FALSE))</f>
        <v>Vacía Talega</v>
      </c>
      <c r="D73" s="35">
        <f>IF(B73="", "",VLOOKUP(B73,Stations!$A$1:$T$42,13,))</f>
        <v>18.4478583</v>
      </c>
      <c r="E73" s="35">
        <f>IF(B73=""," ",VLOOKUP(B73,Stations!$A$1:$T$42,18,))</f>
        <v>-65.906230600000001</v>
      </c>
      <c r="F73" s="36" t="str">
        <f>IF(C73="","",VLOOKUP(B73,Stations!$A$1:$S$42,19,FALSE))</f>
        <v>Route 1: Dorado - Loíza</v>
      </c>
      <c r="G73" s="26" t="s">
        <v>277</v>
      </c>
      <c r="H73" s="26">
        <v>20</v>
      </c>
      <c r="I73" s="58">
        <v>28.6</v>
      </c>
      <c r="J73" s="26" t="s">
        <v>308</v>
      </c>
      <c r="K73" s="37"/>
    </row>
    <row r="74" spans="1:11" s="66" customFormat="1" ht="18" customHeight="1">
      <c r="A74" s="94">
        <v>43080</v>
      </c>
      <c r="B74" s="46" t="s">
        <v>113</v>
      </c>
      <c r="C74" s="74" t="s">
        <v>110</v>
      </c>
      <c r="D74" s="77">
        <v>17.971716700000002</v>
      </c>
      <c r="E74" s="77">
        <v>-66.031499999999994</v>
      </c>
      <c r="F74" s="78" t="s">
        <v>109</v>
      </c>
      <c r="G74" s="46" t="s">
        <v>277</v>
      </c>
      <c r="H74" s="46" t="s">
        <v>301</v>
      </c>
      <c r="I74" s="75">
        <v>26.5</v>
      </c>
      <c r="J74" s="46">
        <v>7.36</v>
      </c>
      <c r="K74" s="65"/>
    </row>
    <row r="75" spans="1:11" s="66" customFormat="1" ht="18" customHeight="1">
      <c r="A75" s="94">
        <v>43080</v>
      </c>
      <c r="B75" s="46" t="s">
        <v>120</v>
      </c>
      <c r="C75" s="74" t="s">
        <v>117</v>
      </c>
      <c r="D75" s="77">
        <v>17.937711100000001</v>
      </c>
      <c r="E75" s="77">
        <v>-66.955197200000001</v>
      </c>
      <c r="F75" s="78" t="s">
        <v>109</v>
      </c>
      <c r="G75" s="46" t="s">
        <v>277</v>
      </c>
      <c r="H75" s="46" t="s">
        <v>301</v>
      </c>
      <c r="I75" s="75">
        <v>26.8</v>
      </c>
      <c r="J75" s="46">
        <v>7.74</v>
      </c>
      <c r="K75" s="65"/>
    </row>
    <row r="76" spans="1:11" s="66" customFormat="1" ht="28.25" customHeight="1">
      <c r="A76" s="94">
        <v>43080</v>
      </c>
      <c r="B76" s="46" t="s">
        <v>127</v>
      </c>
      <c r="C76" s="74" t="s">
        <v>124</v>
      </c>
      <c r="D76" s="77">
        <v>17.952530599999999</v>
      </c>
      <c r="E76" s="77">
        <v>-66.884561099999999</v>
      </c>
      <c r="F76" s="78" t="s">
        <v>109</v>
      </c>
      <c r="G76" s="46" t="s">
        <v>277</v>
      </c>
      <c r="H76" s="46" t="s">
        <v>301</v>
      </c>
      <c r="I76" s="75">
        <v>27.8</v>
      </c>
      <c r="J76" s="46">
        <v>8.01</v>
      </c>
      <c r="K76" s="65"/>
    </row>
    <row r="77" spans="1:11" s="66" customFormat="1" ht="33.5" customHeight="1">
      <c r="A77" s="94">
        <v>43080</v>
      </c>
      <c r="B77" s="46" t="s">
        <v>132</v>
      </c>
      <c r="C77" s="74" t="s">
        <v>302</v>
      </c>
      <c r="D77" s="77">
        <v>17.969283300000001</v>
      </c>
      <c r="E77" s="77">
        <v>-66.602727799999997</v>
      </c>
      <c r="F77" s="78" t="s">
        <v>109</v>
      </c>
      <c r="G77" s="46" t="s">
        <v>277</v>
      </c>
      <c r="H77" s="46" t="s">
        <v>308</v>
      </c>
      <c r="I77" s="75" t="s">
        <v>308</v>
      </c>
      <c r="J77" s="75" t="s">
        <v>308</v>
      </c>
      <c r="K77" s="79" t="s">
        <v>309</v>
      </c>
    </row>
    <row r="78" spans="1:11" s="66" customFormat="1" ht="41.5" customHeight="1">
      <c r="A78" s="94">
        <v>43080</v>
      </c>
      <c r="B78" s="46" t="s">
        <v>144</v>
      </c>
      <c r="C78" s="74" t="s">
        <v>142</v>
      </c>
      <c r="D78" s="77">
        <v>17.977588900000001</v>
      </c>
      <c r="E78" s="77">
        <v>-66.332497200000006</v>
      </c>
      <c r="F78" s="78" t="s">
        <v>109</v>
      </c>
      <c r="G78" s="46" t="s">
        <v>277</v>
      </c>
      <c r="H78" s="46" t="s">
        <v>308</v>
      </c>
      <c r="I78" s="75" t="s">
        <v>308</v>
      </c>
      <c r="J78" s="75" t="s">
        <v>308</v>
      </c>
      <c r="K78" s="65" t="s">
        <v>309</v>
      </c>
    </row>
    <row r="79" spans="1:11" ht="32.5" customHeight="1">
      <c r="A79" s="94">
        <v>43081</v>
      </c>
      <c r="B79" s="26" t="s">
        <v>204</v>
      </c>
      <c r="C79" s="34" t="s">
        <v>201</v>
      </c>
      <c r="D79" s="35">
        <v>18.479258300000001</v>
      </c>
      <c r="E79" s="35">
        <v>-66.700466700000007</v>
      </c>
      <c r="F79" s="36" t="s">
        <v>200</v>
      </c>
      <c r="G79" s="26" t="s">
        <v>277</v>
      </c>
      <c r="H79" s="26">
        <v>173</v>
      </c>
      <c r="I79" s="39">
        <v>26.3</v>
      </c>
      <c r="J79" s="26">
        <v>8.2200000000000006</v>
      </c>
      <c r="K79" s="37"/>
    </row>
    <row r="80" spans="1:11" ht="18" customHeight="1">
      <c r="A80" s="94">
        <v>43081</v>
      </c>
      <c r="B80" s="26" t="s">
        <v>210</v>
      </c>
      <c r="C80" s="34" t="s">
        <v>207</v>
      </c>
      <c r="D80" s="35">
        <v>18.472916699999999</v>
      </c>
      <c r="E80" s="35">
        <v>-66.485655600000001</v>
      </c>
      <c r="F80" s="36" t="s">
        <v>200</v>
      </c>
      <c r="G80" s="26" t="s">
        <v>277</v>
      </c>
      <c r="H80" s="26" t="s">
        <v>301</v>
      </c>
      <c r="I80" s="39">
        <v>26.9</v>
      </c>
      <c r="J80" s="26">
        <v>8.0299999999999994</v>
      </c>
      <c r="K80" s="37"/>
    </row>
    <row r="81" spans="1:11" ht="18" customHeight="1">
      <c r="A81" s="94">
        <v>43081</v>
      </c>
      <c r="B81" s="26" t="s">
        <v>216</v>
      </c>
      <c r="C81" s="34" t="s">
        <v>213</v>
      </c>
      <c r="D81" s="35">
        <v>18.4913667</v>
      </c>
      <c r="E81" s="35">
        <v>-66.399044399999994</v>
      </c>
      <c r="F81" s="36" t="s">
        <v>200</v>
      </c>
      <c r="G81" s="26" t="s">
        <v>277</v>
      </c>
      <c r="H81" s="26">
        <v>30</v>
      </c>
      <c r="I81" s="39">
        <v>27</v>
      </c>
      <c r="J81" s="26">
        <v>8.1300000000000008</v>
      </c>
      <c r="K81" s="37"/>
    </row>
    <row r="82" spans="1:11" ht="18" customHeight="1">
      <c r="A82" s="94">
        <v>43081</v>
      </c>
      <c r="B82" s="26" t="s">
        <v>222</v>
      </c>
      <c r="C82" s="34" t="s">
        <v>219</v>
      </c>
      <c r="D82" s="35">
        <v>18.481249999999999</v>
      </c>
      <c r="E82" s="35">
        <v>-66.340655600000005</v>
      </c>
      <c r="F82" s="36" t="s">
        <v>200</v>
      </c>
      <c r="G82" s="26" t="s">
        <v>277</v>
      </c>
      <c r="H82" s="26">
        <v>20</v>
      </c>
      <c r="I82" s="39">
        <v>27.5</v>
      </c>
      <c r="J82" s="26">
        <v>8.0299999999999994</v>
      </c>
      <c r="K82" s="37"/>
    </row>
    <row r="83" spans="1:11" ht="18" customHeight="1">
      <c r="A83" s="94">
        <v>43087</v>
      </c>
      <c r="B83" s="26" t="s">
        <v>88</v>
      </c>
      <c r="C83" s="34" t="s">
        <v>86</v>
      </c>
      <c r="D83" s="35">
        <v>18.186927799999999</v>
      </c>
      <c r="E83" s="35">
        <v>-65.725966700000001</v>
      </c>
      <c r="F83" s="36" t="s">
        <v>61</v>
      </c>
      <c r="G83" s="26" t="s">
        <v>305</v>
      </c>
      <c r="H83" s="51">
        <v>52</v>
      </c>
      <c r="I83" s="58">
        <v>27</v>
      </c>
      <c r="J83" s="26" t="s">
        <v>305</v>
      </c>
      <c r="K83" s="37"/>
    </row>
    <row r="84" spans="1:11" ht="18" customHeight="1">
      <c r="A84" s="94">
        <v>43087</v>
      </c>
      <c r="B84" s="26" t="s">
        <v>204</v>
      </c>
      <c r="C84" s="34" t="s">
        <v>201</v>
      </c>
      <c r="D84" s="35">
        <v>18.479258300000001</v>
      </c>
      <c r="E84" s="35">
        <v>-66.700466700000007</v>
      </c>
      <c r="F84" s="36" t="s">
        <v>200</v>
      </c>
      <c r="G84" s="26" t="s">
        <v>305</v>
      </c>
      <c r="H84" s="26">
        <v>10</v>
      </c>
      <c r="I84" s="39">
        <v>28.3</v>
      </c>
      <c r="J84" s="26" t="s">
        <v>305</v>
      </c>
      <c r="K84" s="37"/>
    </row>
    <row r="85" spans="1:11" ht="18" customHeight="1">
      <c r="A85" s="94">
        <v>43087</v>
      </c>
      <c r="B85" s="26" t="s">
        <v>45</v>
      </c>
      <c r="C85" s="34" t="str">
        <f>IF(B85="","",VLOOKUP(B85,Stations!$A$1:$S$42,3,FALSE))</f>
        <v>Playa El Alambique</v>
      </c>
      <c r="D85" s="35">
        <f>IF(B85="", "",VLOOKUP(B85,Stations!$A$1:$T$42,13,))</f>
        <v>18.444091700000001</v>
      </c>
      <c r="E85" s="35">
        <f>IF(B85=""," ",VLOOKUP(B85,Stations!$A$1:$T$42,18,))</f>
        <v>-66.022149999999996</v>
      </c>
      <c r="F85" s="36" t="str">
        <f>IF(C85="","",VLOOKUP(B85,Stations!$A$1:$S$42,19,FALSE))</f>
        <v>Route 1: Dorado - Loíza</v>
      </c>
      <c r="G85" s="26" t="s">
        <v>305</v>
      </c>
      <c r="H85" s="26">
        <v>10</v>
      </c>
      <c r="I85" s="58">
        <v>28.9</v>
      </c>
      <c r="J85" s="26" t="s">
        <v>305</v>
      </c>
      <c r="K85" s="37"/>
    </row>
    <row r="86" spans="1:11" ht="18" customHeight="1">
      <c r="A86" s="94">
        <v>43095</v>
      </c>
      <c r="B86" s="26" t="s">
        <v>9</v>
      </c>
      <c r="C86" s="34" t="str">
        <f>IF(B86="","",VLOOKUP(B86,Stations!$A$1:$S$42,3,FALSE))</f>
        <v>Balneario Manuel “Nolo” Morales or Sardinera</v>
      </c>
      <c r="D86" s="35">
        <f>IF(B86="", "",VLOOKUP(B86,Stations!$A$1:$T$42,13,))</f>
        <v>18.474694400000001</v>
      </c>
      <c r="E86" s="35">
        <f>IF(B86=""," ",VLOOKUP(B86,Stations!$A$1:$T$42,18,))</f>
        <v>-66.280891699999998</v>
      </c>
      <c r="F86" s="36" t="str">
        <f>IF(C86="","",VLOOKUP(B86,Stations!$A$1:$S$42,19,FALSE))</f>
        <v>Route 1: Dorado - Loíza</v>
      </c>
      <c r="G86" s="26" t="s">
        <v>277</v>
      </c>
      <c r="H86" s="26">
        <v>72</v>
      </c>
      <c r="I86" s="39">
        <v>25.1</v>
      </c>
      <c r="J86" s="26">
        <v>8.4</v>
      </c>
      <c r="K86" s="37"/>
    </row>
    <row r="87" spans="1:11" ht="18" customHeight="1">
      <c r="A87" s="94">
        <v>43095</v>
      </c>
      <c r="B87" s="26" t="s">
        <v>16</v>
      </c>
      <c r="C87" s="34" t="str">
        <f>IF(B87="","",VLOOKUP(B87,Stations!$A$1:$S$42,3,FALSE))</f>
        <v>Balneario Punta Salinas</v>
      </c>
      <c r="D87" s="35">
        <f>IF(B87="", "",VLOOKUP(B87,Stations!$A$1:$T$42,13,))</f>
        <v>18.471658300000001</v>
      </c>
      <c r="E87" s="35">
        <f>IF(B87=""," ",VLOOKUP(B87,Stations!$A$1:$T$42,18,))</f>
        <v>-66.185994399999998</v>
      </c>
      <c r="F87" s="36" t="str">
        <f>IF(C87="","",VLOOKUP(B87,Stations!$A$1:$S$42,19,FALSE))</f>
        <v>Route 1: Dorado - Loíza</v>
      </c>
      <c r="G87" s="26" t="s">
        <v>277</v>
      </c>
      <c r="H87" s="26">
        <v>10</v>
      </c>
      <c r="I87" s="39">
        <v>26.3</v>
      </c>
      <c r="J87" s="26">
        <v>8.16</v>
      </c>
      <c r="K87" s="37"/>
    </row>
    <row r="88" spans="1:11" ht="18" customHeight="1">
      <c r="A88" s="94">
        <v>43095</v>
      </c>
      <c r="B88" s="26" t="s">
        <v>22</v>
      </c>
      <c r="C88" s="34" t="str">
        <f>IF(B88="","",VLOOKUP(B88,Stations!$A$1:$S$42,3,FALSE))</f>
        <v>Balneario El Escambrón</v>
      </c>
      <c r="D88" s="35">
        <f>IF(B88="", "",VLOOKUP(B88,Stations!$A$1:$T$42,13,))</f>
        <v>18.467236100000001</v>
      </c>
      <c r="E88" s="35">
        <f>IF(B88=""," ",VLOOKUP(B88,Stations!$A$1:$T$42,18,))</f>
        <v>-66.089958300000006</v>
      </c>
      <c r="F88" s="36" t="str">
        <f>IF(C88="","",VLOOKUP(B88,Stations!$A$1:$S$42,19,FALSE))</f>
        <v>Route 1: Dorado - Loíza</v>
      </c>
      <c r="G88" s="26" t="s">
        <v>277</v>
      </c>
      <c r="H88" s="26" t="s">
        <v>301</v>
      </c>
      <c r="I88" s="39">
        <v>27.3</v>
      </c>
      <c r="J88" s="26">
        <v>8.1999999999999993</v>
      </c>
      <c r="K88" s="37"/>
    </row>
    <row r="89" spans="1:11" ht="18" customHeight="1">
      <c r="A89" s="94">
        <v>43095</v>
      </c>
      <c r="B89" s="26" t="s">
        <v>280</v>
      </c>
      <c r="C89" s="34" t="str">
        <f>IF(B89="","",VLOOKUP(B89,Stations!$A$1:$S$42,3,FALSE))</f>
        <v>Playa Sixto Escobar</v>
      </c>
      <c r="D89" s="35">
        <f>IF(B89="", "",VLOOKUP(B89,Stations!$A$1:$T$42,13,))</f>
        <v>18.466730600000002</v>
      </c>
      <c r="E89" s="35">
        <f>IF(B89=""," ",VLOOKUP(B89,Stations!$A$1:$T$42,18,))</f>
        <v>-66.086666699999995</v>
      </c>
      <c r="F89" s="36" t="str">
        <f>IF(C89="","",VLOOKUP(B89,Stations!$A$1:$S$42,19,FALSE))</f>
        <v>Route 1: Dorado - Loíza</v>
      </c>
      <c r="G89" s="26" t="s">
        <v>277</v>
      </c>
      <c r="H89" s="26">
        <v>10</v>
      </c>
      <c r="I89" s="39">
        <v>27.2</v>
      </c>
      <c r="J89" s="26">
        <v>8.1999999999999993</v>
      </c>
      <c r="K89" s="37"/>
    </row>
    <row r="90" spans="1:11" ht="18" customHeight="1">
      <c r="A90" s="94">
        <v>43095</v>
      </c>
      <c r="B90" s="26" t="s">
        <v>33</v>
      </c>
      <c r="C90" s="34" t="str">
        <f>IF(B90="","",VLOOKUP(B90,Stations!$A$1:$S$42,3,FALSE))</f>
        <v>Playita del Condado</v>
      </c>
      <c r="D90" s="35">
        <f>IF(B90="", "",VLOOKUP(B90,Stations!$A$1:$T$42,13,))</f>
        <v>18.461130600000001</v>
      </c>
      <c r="E90" s="35">
        <f>IF(B90=""," ",VLOOKUP(B90,Stations!$A$1:$T$42,18,))</f>
        <v>-66.082408299999997</v>
      </c>
      <c r="F90" s="36" t="str">
        <f>IF(C90="","",VLOOKUP(B90,Stations!$A$1:$S$42,19,FALSE))</f>
        <v>Route 1: Dorado - Loíza</v>
      </c>
      <c r="G90" s="26" t="s">
        <v>277</v>
      </c>
      <c r="H90" s="26" t="s">
        <v>301</v>
      </c>
      <c r="I90" s="39">
        <v>26.8</v>
      </c>
      <c r="J90" s="26" t="s">
        <v>310</v>
      </c>
      <c r="K90" s="37"/>
    </row>
    <row r="91" spans="1:11" ht="36" customHeight="1">
      <c r="A91" s="94">
        <v>43095</v>
      </c>
      <c r="B91" s="26" t="s">
        <v>39</v>
      </c>
      <c r="C91" s="34" t="str">
        <f>IF(B91="","",VLOOKUP(B91,Stations!$A$1:$S$42,3,FALSE))</f>
        <v>Ocean Park</v>
      </c>
      <c r="D91" s="35">
        <f>IF(B91="", "",VLOOKUP(B91,Stations!$A$1:$T$42,13,))</f>
        <v>18.453011100000001</v>
      </c>
      <c r="E91" s="35">
        <f>IF(B91=""," ",VLOOKUP(B91,Stations!$A$1:$T$42,18,))</f>
        <v>-66.048880600000004</v>
      </c>
      <c r="F91" s="36" t="str">
        <f>IF(C91="","",VLOOKUP(B91,Stations!$A$1:$S$42,19,FALSE))</f>
        <v>Route 1: Dorado - Loíza</v>
      </c>
      <c r="G91" s="26" t="s">
        <v>277</v>
      </c>
      <c r="H91" s="26">
        <v>20</v>
      </c>
      <c r="I91" s="39">
        <v>27.2</v>
      </c>
      <c r="J91" s="26">
        <v>8.16</v>
      </c>
      <c r="K91" s="37"/>
    </row>
    <row r="92" spans="1:11" ht="18" customHeight="1">
      <c r="A92" s="94">
        <v>43095</v>
      </c>
      <c r="B92" s="26" t="s">
        <v>45</v>
      </c>
      <c r="C92" s="34" t="str">
        <f>IF(B92="","",VLOOKUP(B92,Stations!$A$1:$S$42,3,FALSE))</f>
        <v>Playa El Alambique</v>
      </c>
      <c r="D92" s="35">
        <f>IF(B92="", "",VLOOKUP(B92,Stations!$A$1:$T$42,13,))</f>
        <v>18.444091700000001</v>
      </c>
      <c r="E92" s="35">
        <f>IF(B92=""," ",VLOOKUP(B92,Stations!$A$1:$T$42,18,))</f>
        <v>-66.022149999999996</v>
      </c>
      <c r="F92" s="36" t="str">
        <f>IF(C92="","",VLOOKUP(B92,Stations!$A$1:$S$42,19,FALSE))</f>
        <v>Route 1: Dorado - Loíza</v>
      </c>
      <c r="G92" s="26" t="s">
        <v>277</v>
      </c>
      <c r="H92" s="26" t="s">
        <v>301</v>
      </c>
      <c r="I92" s="39">
        <v>26.9</v>
      </c>
      <c r="J92" s="26">
        <v>8.2100000000000009</v>
      </c>
      <c r="K92" s="37"/>
    </row>
    <row r="93" spans="1:11" ht="18" customHeight="1">
      <c r="A93" s="94">
        <v>43095</v>
      </c>
      <c r="B93" s="26" t="s">
        <v>51</v>
      </c>
      <c r="C93" s="34" t="str">
        <f>IF(B93="","",VLOOKUP(B93,Stations!$A$1:$S$42,3,FALSE))</f>
        <v>Balneario de Carolina</v>
      </c>
      <c r="D93" s="35">
        <f>IF(B93="", "",VLOOKUP(B93,Stations!$A$1:$T$42,13,))</f>
        <v>18.4459889</v>
      </c>
      <c r="E93" s="35">
        <f>IF(B93=""," ",VLOOKUP(B93,Stations!$A$1:$T$42,18,))</f>
        <v>-66.003572199999994</v>
      </c>
      <c r="F93" s="36" t="str">
        <f>IF(C93="","",VLOOKUP(B93,Stations!$A$1:$S$42,19,FALSE))</f>
        <v>Route 1: Dorado - Loíza</v>
      </c>
      <c r="G93" s="26" t="s">
        <v>277</v>
      </c>
      <c r="H93" s="26" t="s">
        <v>301</v>
      </c>
      <c r="I93" s="39">
        <v>26.4</v>
      </c>
      <c r="J93" s="26">
        <v>8.19</v>
      </c>
      <c r="K93" s="37"/>
    </row>
    <row r="94" spans="1:11" ht="18" customHeight="1">
      <c r="A94" s="94">
        <v>43095</v>
      </c>
      <c r="B94" s="26" t="s">
        <v>58</v>
      </c>
      <c r="C94" s="34" t="str">
        <f>IF(B94="","",VLOOKUP(B94,Stations!$A$1:$S$42,3,FALSE))</f>
        <v>Vacía Talega</v>
      </c>
      <c r="D94" s="35">
        <f>IF(B94="", "",VLOOKUP(B94,Stations!$A$1:$T$42,13,))</f>
        <v>18.4478583</v>
      </c>
      <c r="E94" s="35">
        <f>IF(B94=""," ",VLOOKUP(B94,Stations!$A$1:$T$42,18,))</f>
        <v>-65.906230600000001</v>
      </c>
      <c r="F94" s="36" t="str">
        <f>IF(C94="","",VLOOKUP(B94,Stations!$A$1:$S$42,19,FALSE))</f>
        <v>Route 1: Dorado - Loíza</v>
      </c>
      <c r="G94" s="26" t="s">
        <v>277</v>
      </c>
      <c r="H94" s="26" t="s">
        <v>301</v>
      </c>
      <c r="I94" s="39">
        <v>27.1</v>
      </c>
      <c r="J94" s="26">
        <v>8.2200000000000006</v>
      </c>
      <c r="K94" s="37"/>
    </row>
    <row r="95" spans="1:11" ht="47.15" customHeight="1">
      <c r="A95" s="94">
        <v>43096</v>
      </c>
      <c r="B95" s="26" t="s">
        <v>65</v>
      </c>
      <c r="C95" s="34" t="str">
        <f>IF(B95="","",VLOOKUP(B95,Stations!$A$1:$S$42,3,FALSE))</f>
        <v>Balneario Punta Guilarte</v>
      </c>
      <c r="D95" s="35">
        <f>IF(B95="", "",VLOOKUP(B95,Stations!$A$1:$T$42,13,))</f>
        <v>17.9620417</v>
      </c>
      <c r="E95" s="35">
        <f>IF(B95=""," ",VLOOKUP(B95,Stations!$A$1:$T$42,18,))</f>
        <v>-66.040000000000006</v>
      </c>
      <c r="F95" s="36" t="str">
        <f>IF(C95="","",VLOOKUP(B95,Stations!$A$1:$S$42,19,FALSE))</f>
        <v>Route 2: Arroyo - Luquillo</v>
      </c>
      <c r="G95" s="26" t="s">
        <v>277</v>
      </c>
      <c r="H95" s="26">
        <v>30</v>
      </c>
      <c r="I95" s="39">
        <v>26.1</v>
      </c>
      <c r="J95" s="26">
        <v>8.06</v>
      </c>
      <c r="K95" s="37"/>
    </row>
    <row r="96" spans="1:11" ht="47.15" customHeight="1">
      <c r="A96" s="94">
        <v>43096</v>
      </c>
      <c r="B96" s="26" t="s">
        <v>71</v>
      </c>
      <c r="C96" s="34" t="str">
        <f>IF(B96="","",VLOOKUP(B96,Stations!$A$1:$S$42,3,FALSE))</f>
        <v>Balneario de Patillas</v>
      </c>
      <c r="D96" s="35">
        <f>IF(B96="", "",VLOOKUP(B96,Stations!$A$1:$T$42,13,))</f>
        <v>17.973974999999999</v>
      </c>
      <c r="E96" s="35">
        <f>IF(B96=""," ",VLOOKUP(B96,Stations!$A$1:$T$42,18,))</f>
        <v>-65.988980600000005</v>
      </c>
      <c r="F96" s="36" t="str">
        <f>IF(C96="","",VLOOKUP(B96,Stations!$A$1:$S$42,19,FALSE))</f>
        <v>Route 2: Arroyo - Luquillo</v>
      </c>
      <c r="G96" s="26" t="s">
        <v>277</v>
      </c>
      <c r="H96" s="26">
        <v>288</v>
      </c>
      <c r="I96" s="39">
        <v>25</v>
      </c>
      <c r="J96" s="26">
        <v>7.97</v>
      </c>
      <c r="K96" s="37"/>
    </row>
    <row r="97" spans="1:11" ht="47.15" customHeight="1">
      <c r="A97" s="94">
        <v>43096</v>
      </c>
      <c r="B97" s="26" t="s">
        <v>77</v>
      </c>
      <c r="C97" s="34" t="str">
        <f>IF(B97="","",VLOOKUP(B97,Stations!$A$1:$S$42,3,FALSE))</f>
        <v>Playa Guayanés</v>
      </c>
      <c r="D97" s="35">
        <f>IF(B97="", "",VLOOKUP(B97,Stations!$A$1:$T$42,13,))</f>
        <v>18.062694400000002</v>
      </c>
      <c r="E97" s="35">
        <f>IF(B97=""," ",VLOOKUP(B97,Stations!$A$1:$T$42,18,))</f>
        <v>-65.819194400000001</v>
      </c>
      <c r="F97" s="36" t="str">
        <f>IF(C97="","",VLOOKUP(B97,Stations!$A$1:$S$42,19,FALSE))</f>
        <v>Route 2: Arroyo - Luquillo</v>
      </c>
      <c r="G97" s="26" t="s">
        <v>277</v>
      </c>
      <c r="H97" s="26">
        <v>218</v>
      </c>
      <c r="I97" s="39">
        <v>26.2</v>
      </c>
      <c r="J97" s="26">
        <v>8.0299999999999994</v>
      </c>
      <c r="K97" s="37"/>
    </row>
    <row r="98" spans="1:11" ht="36" customHeight="1">
      <c r="A98" s="94">
        <v>43096</v>
      </c>
      <c r="B98" s="26" t="s">
        <v>83</v>
      </c>
      <c r="C98" s="34" t="str">
        <f>IF(B98="","",VLOOKUP(B98,Stations!$A$1:$S$42,3,FALSE))</f>
        <v>Balneario Punta Santiago</v>
      </c>
      <c r="D98" s="35">
        <f>IF(B98="", "",VLOOKUP(B98,Stations!$A$1:$T$42,13,))</f>
        <v>18.158413899999999</v>
      </c>
      <c r="E98" s="35">
        <f>IF(B98=""," ",VLOOKUP(B98,Stations!$A$1:$T$42,18,))</f>
        <v>-65.755186100000003</v>
      </c>
      <c r="F98" s="36" t="str">
        <f>IF(C98="","",VLOOKUP(B98,Stations!$A$1:$S$42,19,FALSE))</f>
        <v>Route 2: Arroyo - Luquillo</v>
      </c>
      <c r="G98" s="26" t="s">
        <v>277</v>
      </c>
      <c r="H98" s="26">
        <v>160</v>
      </c>
      <c r="I98" s="39">
        <v>26.7</v>
      </c>
      <c r="J98" s="26">
        <v>8.08</v>
      </c>
      <c r="K98" s="37"/>
    </row>
    <row r="99" spans="1:11" ht="18" customHeight="1">
      <c r="A99" s="94">
        <v>43096</v>
      </c>
      <c r="B99" s="26" t="s">
        <v>88</v>
      </c>
      <c r="C99" s="34" t="str">
        <f>IF(B99="","",VLOOKUP(B99,Stations!$A$1:$S$42,3,FALSE))</f>
        <v>Tropical Beach</v>
      </c>
      <c r="D99" s="35">
        <f>IF(B99="", "",VLOOKUP(B99,Stations!$A$1:$T$42,13,))</f>
        <v>18.186927799999999</v>
      </c>
      <c r="E99" s="35">
        <f>IF(B99=""," ",VLOOKUP(B99,Stations!$A$1:$T$42,18,))</f>
        <v>-65.725966700000001</v>
      </c>
      <c r="F99" s="36" t="str">
        <f>IF(C99="","",VLOOKUP(B99,Stations!$A$1:$S$42,19,FALSE))</f>
        <v>Route 2: Arroyo - Luquillo</v>
      </c>
      <c r="G99" s="26" t="s">
        <v>277</v>
      </c>
      <c r="H99" s="26">
        <v>256</v>
      </c>
      <c r="I99" s="39">
        <v>26.5</v>
      </c>
      <c r="J99" s="26" t="s">
        <v>311</v>
      </c>
      <c r="K99" s="37"/>
    </row>
    <row r="100" spans="1:11" ht="18" customHeight="1">
      <c r="A100" s="94">
        <v>43096</v>
      </c>
      <c r="B100" s="26" t="s">
        <v>94</v>
      </c>
      <c r="C100" s="34" t="str">
        <f>IF(B100="","",VLOOKUP(B100,Stations!$A$1:$S$42,3,FALSE))</f>
        <v>Balneario Seven Seas</v>
      </c>
      <c r="D100" s="35">
        <f>IF(B100="", "",VLOOKUP(B100,Stations!$A$1:$T$42,13,))</f>
        <v>18.369266700000001</v>
      </c>
      <c r="E100" s="35">
        <f>IF(B100=""," ",VLOOKUP(B100,Stations!$A$1:$T$42,18,))</f>
        <v>-65.636072200000001</v>
      </c>
      <c r="F100" s="36" t="str">
        <f>IF(C100="","",VLOOKUP(B100,Stations!$A$1:$S$42,19,FALSE))</f>
        <v>Route 2: Arroyo - Luquillo</v>
      </c>
      <c r="G100" s="26" t="s">
        <v>277</v>
      </c>
      <c r="H100" s="26" t="s">
        <v>301</v>
      </c>
      <c r="I100" s="39">
        <v>26.5</v>
      </c>
      <c r="J100" s="26">
        <v>8.17</v>
      </c>
      <c r="K100" s="37"/>
    </row>
    <row r="101" spans="1:11" ht="18" customHeight="1">
      <c r="A101" s="94">
        <v>43096</v>
      </c>
      <c r="B101" s="26" t="s">
        <v>99</v>
      </c>
      <c r="C101" s="34" t="str">
        <f>IF(B101="","",VLOOKUP(B101,Stations!$A$1:$S$42,3,FALSE))</f>
        <v>Playa Azul</v>
      </c>
      <c r="D101" s="35">
        <f>IF(B101="", "",VLOOKUP(B101,Stations!$A$1:$T$42,13,))</f>
        <v>18.3818667</v>
      </c>
      <c r="E101" s="35">
        <f>IF(B101=""," ",VLOOKUP(B101,Stations!$A$1:$T$42,18,))</f>
        <v>-65.718458299999995</v>
      </c>
      <c r="F101" s="36" t="str">
        <f>IF(C101="","",VLOOKUP(B101,Stations!$A$1:$S$42,19,FALSE))</f>
        <v>Route 2: Arroyo - Luquillo</v>
      </c>
      <c r="G101" s="26" t="s">
        <v>277</v>
      </c>
      <c r="H101" s="26" t="s">
        <v>301</v>
      </c>
      <c r="I101" s="39">
        <v>26.2</v>
      </c>
      <c r="J101" s="26">
        <v>8.1199999999999992</v>
      </c>
      <c r="K101" s="37"/>
    </row>
    <row r="102" spans="1:11" ht="18" customHeight="1">
      <c r="A102" s="94">
        <v>43096</v>
      </c>
      <c r="B102" s="26" t="s">
        <v>105</v>
      </c>
      <c r="C102" s="34" t="str">
        <f>IF(B102="","",VLOOKUP(B102,Stations!$A$1:$S$42,3,FALSE))</f>
        <v>Balneario La Monserrate</v>
      </c>
      <c r="D102" s="35">
        <f>IF(B102="", "",VLOOKUP(B102,Stations!$A$1:$T$42,13,))</f>
        <v>18.385591699999999</v>
      </c>
      <c r="E102" s="35">
        <f>IF(B102=""," ",VLOOKUP(B102,Stations!$A$1:$T$42,18,))</f>
        <v>-65.729472200000004</v>
      </c>
      <c r="F102" s="36" t="str">
        <f>IF(C102="","",VLOOKUP(B102,Stations!$A$1:$S$42,19,FALSE))</f>
        <v>Route 2: Arroyo - Luquillo</v>
      </c>
      <c r="G102" s="26" t="s">
        <v>277</v>
      </c>
      <c r="H102" s="26" t="s">
        <v>301</v>
      </c>
      <c r="I102" s="39">
        <v>26.7</v>
      </c>
      <c r="J102" s="26">
        <v>8.14</v>
      </c>
      <c r="K102" s="37"/>
    </row>
    <row r="103" spans="1:11" ht="18" customHeight="1">
      <c r="A103" s="94">
        <v>43096</v>
      </c>
      <c r="B103" s="26" t="s">
        <v>113</v>
      </c>
      <c r="C103" s="34" t="str">
        <f>IF(B103="","",VLOOKUP(B103,Stations!$A$1:$S$42,3,FALSE))</f>
        <v>Playita Rosada</v>
      </c>
      <c r="D103" s="35">
        <f>IF(B103="", "",VLOOKUP(B103,Stations!$A$1:$T$42,13,))</f>
        <v>17.971716700000002</v>
      </c>
      <c r="E103" s="35">
        <f>IF(B103=""," ",VLOOKUP(B103,Stations!$A$1:$T$42,18,))</f>
        <v>-66.031499999999994</v>
      </c>
      <c r="F103" s="36" t="str">
        <f>IF(C103="","",VLOOKUP(B103,Stations!$A$1:$S$42,19,FALSE))</f>
        <v>Route 3: Lajas - Salinas</v>
      </c>
      <c r="G103" s="26" t="s">
        <v>277</v>
      </c>
      <c r="H103" s="26">
        <v>41</v>
      </c>
      <c r="I103" s="39">
        <v>27.1</v>
      </c>
      <c r="J103" s="26">
        <v>8.24</v>
      </c>
      <c r="K103" s="37"/>
    </row>
    <row r="104" spans="1:11" ht="18" customHeight="1">
      <c r="A104" s="94">
        <v>43096</v>
      </c>
      <c r="B104" s="26" t="s">
        <v>120</v>
      </c>
      <c r="C104" s="34" t="str">
        <f>IF(B104="","",VLOOKUP(B104,Stations!$A$1:$S$42,3,FALSE))</f>
        <v>Playa Santa</v>
      </c>
      <c r="D104" s="35">
        <f>IF(B104="", "",VLOOKUP(B104,Stations!$A$1:$T$42,13,))</f>
        <v>17.937711100000001</v>
      </c>
      <c r="E104" s="35">
        <f>IF(B104=""," ",VLOOKUP(B104,Stations!$A$1:$T$42,18,))</f>
        <v>-66.955197200000001</v>
      </c>
      <c r="F104" s="36" t="str">
        <f>IF(C104="","",VLOOKUP(B104,Stations!$A$1:$S$42,19,FALSE))</f>
        <v>Route 3: Lajas - Salinas</v>
      </c>
      <c r="G104" s="26" t="s">
        <v>277</v>
      </c>
      <c r="H104" s="26" t="s">
        <v>301</v>
      </c>
      <c r="I104" s="39">
        <v>27.1</v>
      </c>
      <c r="J104" s="26">
        <v>8.33</v>
      </c>
      <c r="K104" s="37"/>
    </row>
    <row r="105" spans="1:11" ht="18" customHeight="1">
      <c r="A105" s="94">
        <v>43096</v>
      </c>
      <c r="B105" s="26" t="s">
        <v>127</v>
      </c>
      <c r="C105" s="34" t="str">
        <f>IF(B105="","",VLOOKUP(B105,Stations!$A$1:$S$42,3,FALSE))</f>
        <v>Caña Gorda</v>
      </c>
      <c r="D105" s="35">
        <f>IF(B105="", "",VLOOKUP(B105,Stations!$A$1:$T$42,13,))</f>
        <v>17.952530599999999</v>
      </c>
      <c r="E105" s="35">
        <f>IF(B105=""," ",VLOOKUP(B105,Stations!$A$1:$T$42,18,))</f>
        <v>-66.884561099999999</v>
      </c>
      <c r="F105" s="36" t="str">
        <f>IF(C105="","",VLOOKUP(B105,Stations!$A$1:$S$42,19,FALSE))</f>
        <v>Route 3: Lajas - Salinas</v>
      </c>
      <c r="G105" s="26" t="s">
        <v>277</v>
      </c>
      <c r="H105" s="26" t="s">
        <v>301</v>
      </c>
      <c r="I105" s="39">
        <v>28.1</v>
      </c>
      <c r="J105" s="26">
        <v>8.24</v>
      </c>
      <c r="K105" s="37"/>
    </row>
    <row r="106" spans="1:11" ht="18" customHeight="1">
      <c r="A106" s="94">
        <v>43096</v>
      </c>
      <c r="B106" s="26" t="s">
        <v>144</v>
      </c>
      <c r="C106" s="34" t="str">
        <f>IF(B106="","",VLOOKUP(B106,Stations!$A$1:$S$42,3,FALSE))</f>
        <v>Balneario de Salinas</v>
      </c>
      <c r="D106" s="35">
        <f>IF(B106="", "",VLOOKUP(B106,Stations!$A$1:$T$42,13,))</f>
        <v>17.977588900000001</v>
      </c>
      <c r="E106" s="35">
        <f>IF(B106=""," ",VLOOKUP(B106,Stations!$A$1:$T$42,18,))</f>
        <v>-66.332497200000006</v>
      </c>
      <c r="F106" s="36" t="str">
        <f>IF(C106="","",VLOOKUP(B106,Stations!$A$1:$S$42,19,FALSE))</f>
        <v>Route 3: Lajas - Salinas</v>
      </c>
      <c r="G106" s="26" t="s">
        <v>277</v>
      </c>
      <c r="H106" s="26" t="s">
        <v>301</v>
      </c>
      <c r="I106" s="39">
        <v>27.9</v>
      </c>
      <c r="J106" s="26" t="s">
        <v>312</v>
      </c>
      <c r="K106" s="37"/>
    </row>
    <row r="107" spans="1:11" ht="18" customHeight="1">
      <c r="A107" s="94">
        <v>43095</v>
      </c>
      <c r="B107" s="26" t="s">
        <v>172</v>
      </c>
      <c r="C107" s="34" t="str">
        <f>IF(B107="","",VLOOKUP(B107,Stations!$A$1:$S$42,3,FALSE))</f>
        <v>Villa Lamela</v>
      </c>
      <c r="D107" s="35">
        <f>IF(B107="", "",VLOOKUP(B107,Stations!$A$1:$T$42,13,))</f>
        <v>18.064533300000001</v>
      </c>
      <c r="E107" s="35">
        <f>IF(B107=""," ",VLOOKUP(B107,Stations!$A$1:$T$42,18,))</f>
        <v>-67.197527800000003</v>
      </c>
      <c r="F107" s="36" t="str">
        <f>IF(C107="","",VLOOKUP(B107,Stations!$A$1:$S$42,19,FALSE))</f>
        <v>Route 4: Cabo Rojo</v>
      </c>
      <c r="G107" s="26" t="s">
        <v>277</v>
      </c>
      <c r="H107" s="26">
        <v>30</v>
      </c>
      <c r="I107" s="39">
        <v>27</v>
      </c>
      <c r="J107" s="26">
        <v>8.14</v>
      </c>
      <c r="K107" s="37"/>
    </row>
    <row r="108" spans="1:11" ht="18" customHeight="1">
      <c r="A108" s="94">
        <v>43095</v>
      </c>
      <c r="B108" s="26" t="s">
        <v>167</v>
      </c>
      <c r="C108" s="34" t="str">
        <f>IF(B108="","",VLOOKUP(B108,Stations!$A$1:$S$42,3,FALSE))</f>
        <v xml:space="preserve">Playa Buyé </v>
      </c>
      <c r="D108" s="35">
        <f>IF(B108="", "",VLOOKUP(B108,Stations!$A$1:$T$42,13,))</f>
        <v>18.048872200000002</v>
      </c>
      <c r="E108" s="35">
        <f>IF(B108=""," ",VLOOKUP(B108,Stations!$A$1:$T$42,18,))</f>
        <v>-67.198625000000007</v>
      </c>
      <c r="F108" s="36" t="str">
        <f>IF(C108="","",VLOOKUP(B108,Stations!$A$1:$S$42,19,FALSE))</f>
        <v>Route 4: Cabo Rojo</v>
      </c>
      <c r="G108" s="26" t="s">
        <v>277</v>
      </c>
      <c r="H108" s="26">
        <v>10</v>
      </c>
      <c r="I108" s="39">
        <v>28.5</v>
      </c>
      <c r="J108" s="26">
        <v>8.1</v>
      </c>
      <c r="K108" s="37"/>
    </row>
    <row r="109" spans="1:11" ht="36" customHeight="1">
      <c r="A109" s="94">
        <v>43095</v>
      </c>
      <c r="B109" s="26" t="s">
        <v>161</v>
      </c>
      <c r="C109" s="34" t="str">
        <f>IF(B109="","",VLOOKUP(B109,Stations!$A$1:$S$42,3,FALSE))</f>
        <v>Balneario de Boquerón</v>
      </c>
      <c r="D109" s="35">
        <f>IF(B109="", "",VLOOKUP(B109,Stations!$A$1:$T$42,13,))</f>
        <v>18.019441700000002</v>
      </c>
      <c r="E109" s="35">
        <f>IF(B109=""," ",VLOOKUP(B109,Stations!$A$1:$T$42,18,))</f>
        <v>-67.172244399999997</v>
      </c>
      <c r="F109" s="36" t="str">
        <f>IF(C109="","",VLOOKUP(B109,Stations!$A$1:$S$42,19,FALSE))</f>
        <v>Route 4: Cabo Rojo</v>
      </c>
      <c r="G109" s="26" t="s">
        <v>277</v>
      </c>
      <c r="H109" s="26" t="s">
        <v>301</v>
      </c>
      <c r="I109" s="39">
        <v>29.5</v>
      </c>
      <c r="J109" s="26">
        <v>8.1300000000000008</v>
      </c>
      <c r="K109" s="37"/>
    </row>
    <row r="110" spans="1:11" ht="18" customHeight="1">
      <c r="A110" s="94">
        <v>43095</v>
      </c>
      <c r="B110" s="26" t="s">
        <v>158</v>
      </c>
      <c r="C110" s="34" t="str">
        <f>IF(B110="","",VLOOKUP(B110,Stations!$A$1:$S$42,3,FALSE))</f>
        <v>Playa Moja Casabe</v>
      </c>
      <c r="D110" s="35">
        <f>IF(B110="", "",VLOOKUP(B110,Stations!$A$1:$T$42,13,))</f>
        <v>17.985810000000001</v>
      </c>
      <c r="E110" s="35">
        <f>IF(B110=""," ",VLOOKUP(B110,Stations!$A$1:$T$42,18,))</f>
        <v>-67.214590000000001</v>
      </c>
      <c r="F110" s="36" t="str">
        <f>IF(C110="","",VLOOKUP(B110,Stations!$A$1:$S$42,19,FALSE))</f>
        <v>Route 4: Cabo Rojo</v>
      </c>
      <c r="G110" s="26" t="s">
        <v>277</v>
      </c>
      <c r="H110" s="26">
        <v>63</v>
      </c>
      <c r="I110" s="39">
        <v>29</v>
      </c>
      <c r="J110" s="26">
        <v>8.1</v>
      </c>
      <c r="K110" s="37"/>
    </row>
    <row r="111" spans="1:11" ht="18" customHeight="1">
      <c r="A111" s="94">
        <v>43095</v>
      </c>
      <c r="B111" s="26" t="s">
        <v>151</v>
      </c>
      <c r="C111" s="34" t="str">
        <f>IF(B111="","",VLOOKUP(B111,Stations!$A$1:$S$42,3,FALSE))</f>
        <v>Playa el Combate</v>
      </c>
      <c r="D111" s="35">
        <f>IF(B111="", "",VLOOKUP(B111,Stations!$A$1:$T$42,13,))</f>
        <v>17.9747944</v>
      </c>
      <c r="E111" s="35">
        <f>IF(B111=""," ",VLOOKUP(B111,Stations!$A$1:$T$42,18,))</f>
        <v>-67.212905599999999</v>
      </c>
      <c r="F111" s="36" t="str">
        <f>IF(C111="","",VLOOKUP(B111,Stations!$A$1:$S$42,19,FALSE))</f>
        <v>Route 4: Cabo Rojo</v>
      </c>
      <c r="G111" s="26" t="s">
        <v>277</v>
      </c>
      <c r="H111" s="26">
        <v>20</v>
      </c>
      <c r="I111" s="39">
        <v>28.9</v>
      </c>
      <c r="J111" s="26" t="s">
        <v>313</v>
      </c>
      <c r="K111" s="37"/>
    </row>
    <row r="112" spans="1:11" ht="18" customHeight="1">
      <c r="A112" s="94">
        <v>43095</v>
      </c>
      <c r="B112" s="26" t="s">
        <v>179</v>
      </c>
      <c r="C112" s="34" t="str">
        <f>IF(B112="","",VLOOKUP(B112,Stations!$A$1:$S$42,3,FALSE))</f>
        <v>Balneario de Añasco or Balneario Tres Hermanos</v>
      </c>
      <c r="D112" s="35">
        <f>IF(B112="", "",VLOOKUP(B112,Stations!$A$1:$T$42,13,))</f>
        <v>18.2879972</v>
      </c>
      <c r="E112" s="35">
        <f>IF(B112=""," ",VLOOKUP(B112,Stations!$A$1:$T$42,18,))</f>
        <v>-67.193922200000003</v>
      </c>
      <c r="F112" s="36" t="str">
        <f>IF(C112="","",VLOOKUP(B112,Stations!$A$1:$S$42,19,FALSE))</f>
        <v>Route 5: Añasco - Aguadilla</v>
      </c>
      <c r="G112" s="26" t="s">
        <v>277</v>
      </c>
      <c r="H112" s="26">
        <v>20</v>
      </c>
      <c r="I112" s="39">
        <v>26.8</v>
      </c>
      <c r="J112" s="26">
        <v>7.92</v>
      </c>
      <c r="K112" s="37"/>
    </row>
    <row r="113" spans="1:11" ht="18" customHeight="1">
      <c r="A113" s="94">
        <v>43095</v>
      </c>
      <c r="B113" s="26" t="s">
        <v>185</v>
      </c>
      <c r="C113" s="34" t="str">
        <f>IF(B113="","",VLOOKUP(B113,Stations!$A$1:$S$42,3,FALSE))</f>
        <v>Balneario de Rincón</v>
      </c>
      <c r="D113" s="35">
        <f>IF(B113="", "",VLOOKUP(B113,Stations!$A$1:$T$42,13,))</f>
        <v>18.340924999999999</v>
      </c>
      <c r="E113" s="35">
        <f>IF(B113=""," ",VLOOKUP(B113,Stations!$A$1:$T$42,18,))</f>
        <v>-67.256005599999995</v>
      </c>
      <c r="F113" s="36" t="str">
        <f>IF(C113="","",VLOOKUP(B113,Stations!$A$1:$S$42,19,FALSE))</f>
        <v>Route 5: Añasco - Aguadilla</v>
      </c>
      <c r="G113" s="26" t="s">
        <v>277</v>
      </c>
      <c r="H113" s="26" t="s">
        <v>301</v>
      </c>
      <c r="I113" s="39">
        <v>27</v>
      </c>
      <c r="J113" s="26">
        <v>8.0399999999999991</v>
      </c>
      <c r="K113" s="37"/>
    </row>
    <row r="114" spans="1:11" ht="18" customHeight="1">
      <c r="A114" s="94">
        <v>43095</v>
      </c>
      <c r="B114" s="26" t="s">
        <v>191</v>
      </c>
      <c r="C114" s="34" t="str">
        <f>IF(B114="","",VLOOKUP(B114,Stations!$A$1:$S$42,3,FALSE))</f>
        <v>Pico de Piedra</v>
      </c>
      <c r="D114" s="35">
        <f>IF(B114="", "",VLOOKUP(B114,Stations!$A$1:$T$42,13,))</f>
        <v>18.3843639</v>
      </c>
      <c r="E114" s="35">
        <f>IF(B114=""," ",VLOOKUP(B114,Stations!$A$1:$T$42,18,))</f>
        <v>-67.212988899999999</v>
      </c>
      <c r="F114" s="36" t="str">
        <f>IF(C114="","",VLOOKUP(B114,Stations!$A$1:$S$42,19,FALSE))</f>
        <v>Route 5: Añasco - Aguadilla</v>
      </c>
      <c r="G114" s="26" t="s">
        <v>277</v>
      </c>
      <c r="H114" s="26">
        <v>10</v>
      </c>
      <c r="I114" s="39">
        <v>26.9</v>
      </c>
      <c r="J114" s="26">
        <v>8.06</v>
      </c>
      <c r="K114" s="37"/>
    </row>
    <row r="115" spans="1:11" ht="18" customHeight="1">
      <c r="A115" s="94">
        <v>43095</v>
      </c>
      <c r="B115" s="26" t="s">
        <v>197</v>
      </c>
      <c r="C115" s="34" t="str">
        <f>IF(B115="","",VLOOKUP(B115,Stations!$A$1:$S$42,3,FALSE))</f>
        <v>Balneario Crash Boat</v>
      </c>
      <c r="D115" s="35">
        <f>IF(B115="", "",VLOOKUP(B115,Stations!$A$1:$T$42,13,))</f>
        <v>18.457666700000001</v>
      </c>
      <c r="E115" s="35">
        <f>IF(B115=""," ",VLOOKUP(B115,Stations!$A$1:$T$42,18,))</f>
        <v>-67.163777800000005</v>
      </c>
      <c r="F115" s="36" t="str">
        <f>IF(C115="","",VLOOKUP(B115,Stations!$A$1:$S$42,19,FALSE))</f>
        <v>Route 5: Añasco - Aguadilla</v>
      </c>
      <c r="G115" s="26" t="s">
        <v>277</v>
      </c>
      <c r="H115" s="26" t="s">
        <v>301</v>
      </c>
      <c r="I115" s="39">
        <v>27.3</v>
      </c>
      <c r="J115" s="26" t="s">
        <v>311</v>
      </c>
      <c r="K115" s="37"/>
    </row>
    <row r="116" spans="1:11" ht="18" customHeight="1">
      <c r="A116" s="94">
        <v>43096</v>
      </c>
      <c r="B116" s="26" t="s">
        <v>204</v>
      </c>
      <c r="C116" s="34" t="str">
        <f>IF(B116="","",VLOOKUP(B116,Stations!$A$1:$S$42,3,FALSE))</f>
        <v>Muelle de Arecibo</v>
      </c>
      <c r="D116" s="35">
        <f>IF(B116="", "",VLOOKUP(B116,Stations!$A$1:$T$42,13,))</f>
        <v>18.479258300000001</v>
      </c>
      <c r="E116" s="35">
        <f>IF(B116=""," ",VLOOKUP(B116,Stations!$A$1:$T$42,18,))</f>
        <v>-66.700466700000007</v>
      </c>
      <c r="F116" s="36" t="str">
        <f>IF(C116="","",VLOOKUP(B116,Stations!$A$1:$S$42,19,FALSE))</f>
        <v xml:space="preserve">Route: 6: Arecibo – Vega Alta </v>
      </c>
      <c r="G116" s="26" t="s">
        <v>277</v>
      </c>
      <c r="H116" s="26">
        <v>63</v>
      </c>
      <c r="I116" s="39">
        <v>26.9</v>
      </c>
      <c r="J116" s="26">
        <v>8.2899999999999991</v>
      </c>
      <c r="K116" s="37"/>
    </row>
    <row r="117" spans="1:11" ht="36" customHeight="1">
      <c r="A117" s="94">
        <v>43096</v>
      </c>
      <c r="B117" s="26" t="s">
        <v>210</v>
      </c>
      <c r="C117" s="34" t="str">
        <f>IF(B117="","",VLOOKUP(B117,Stations!$A$1:$S$42,3,FALSE))</f>
        <v>Mar Chiquita</v>
      </c>
      <c r="D117" s="35">
        <f>IF(B117="", "",VLOOKUP(B117,Stations!$A$1:$T$42,13,))</f>
        <v>18.472916699999999</v>
      </c>
      <c r="E117" s="35">
        <f>IF(B117=""," ",VLOOKUP(B117,Stations!$A$1:$T$42,18,))</f>
        <v>-66.485655600000001</v>
      </c>
      <c r="F117" s="36" t="str">
        <f>IF(C117="","",VLOOKUP(B117,Stations!$A$1:$S$42,19,FALSE))</f>
        <v xml:space="preserve">Route: 6: Arecibo – Vega Alta </v>
      </c>
      <c r="G117" s="26" t="s">
        <v>277</v>
      </c>
      <c r="H117" s="26" t="s">
        <v>301</v>
      </c>
      <c r="I117" s="39">
        <v>27.5</v>
      </c>
      <c r="J117" s="26">
        <v>8.1</v>
      </c>
      <c r="K117" s="37"/>
    </row>
    <row r="118" spans="1:11" ht="18" customHeight="1">
      <c r="A118" s="94">
        <v>43096</v>
      </c>
      <c r="B118" s="26" t="s">
        <v>216</v>
      </c>
      <c r="C118" s="34" t="str">
        <f>IF(B118="","",VLOOKUP(B118,Stations!$A$1:$S$42,3,FALSE))</f>
        <v>Balneario de Puerto Nuevo</v>
      </c>
      <c r="D118" s="35">
        <f>IF(B118="", "",VLOOKUP(B118,Stations!$A$1:$T$42,13,))</f>
        <v>18.4913667</v>
      </c>
      <c r="E118" s="35">
        <f>IF(B118=""," ",VLOOKUP(B118,Stations!$A$1:$T$42,18,))</f>
        <v>-66.399044399999994</v>
      </c>
      <c r="F118" s="36" t="str">
        <f>IF(C118="","",VLOOKUP(B118,Stations!$A$1:$S$42,19,FALSE))</f>
        <v xml:space="preserve">Route: 6: Arecibo – Vega Alta </v>
      </c>
      <c r="G118" s="26" t="s">
        <v>277</v>
      </c>
      <c r="H118" s="26">
        <v>10</v>
      </c>
      <c r="I118" s="39">
        <v>27.7</v>
      </c>
      <c r="J118" s="26">
        <v>8.15</v>
      </c>
      <c r="K118" s="37"/>
    </row>
    <row r="119" spans="1:11" ht="18" customHeight="1">
      <c r="A119" s="94">
        <v>43096</v>
      </c>
      <c r="B119" s="26" t="s">
        <v>222</v>
      </c>
      <c r="C119" s="34" t="str">
        <f>IF(B119="","",VLOOKUP(B119,Stations!$A$1:$S$42,3,FALSE))</f>
        <v>Balneario Cerro Gordo or Javier Calderón Nieves</v>
      </c>
      <c r="D119" s="35">
        <f>IF(B119="", "",VLOOKUP(B119,Stations!$A$1:$T$42,13,))</f>
        <v>18.481249999999999</v>
      </c>
      <c r="E119" s="35">
        <f>IF(B119=""," ",VLOOKUP(B119,Stations!$A$1:$T$42,18,))</f>
        <v>-66.340655600000005</v>
      </c>
      <c r="F119" s="36" t="str">
        <f>IF(C119="","",VLOOKUP(B119,Stations!$A$1:$S$42,19,FALSE))</f>
        <v xml:space="preserve">Route: 6: Arecibo – Vega Alta </v>
      </c>
      <c r="G119" s="26" t="s">
        <v>277</v>
      </c>
      <c r="H119" s="26">
        <v>30</v>
      </c>
      <c r="I119" s="39">
        <v>28</v>
      </c>
      <c r="J119" s="26" t="s">
        <v>314</v>
      </c>
      <c r="K119" s="37"/>
    </row>
    <row r="120" spans="1:11" s="66" customFormat="1" ht="18" customHeight="1">
      <c r="A120" s="95">
        <v>43108</v>
      </c>
      <c r="B120" s="46" t="s">
        <v>9</v>
      </c>
      <c r="C120" s="74" t="str">
        <f>IF(B120="","",VLOOKUP(B120,Stations!$A$1:$S$42,3,FALSE))</f>
        <v>Balneario Manuel “Nolo” Morales or Sardinera</v>
      </c>
      <c r="D120" s="77">
        <f>IF(B120="", "",VLOOKUP(B120,Stations!$A$1:$T$42,13,))</f>
        <v>18.474694400000001</v>
      </c>
      <c r="E120" s="77">
        <f>IF(B120=""," ",VLOOKUP(B120,Stations!$A$1:$T$42,18,))</f>
        <v>-66.280891699999998</v>
      </c>
      <c r="F120" s="78" t="str">
        <f>IF(C120="","",VLOOKUP(B120,Stations!$A$1:$S$42,19,FALSE))</f>
        <v>Route 1: Dorado - Loíza</v>
      </c>
      <c r="G120" s="46" t="s">
        <v>277</v>
      </c>
      <c r="H120" s="46">
        <v>20</v>
      </c>
      <c r="I120" s="75">
        <v>26</v>
      </c>
      <c r="J120" s="46">
        <v>7.96</v>
      </c>
      <c r="K120" s="65"/>
    </row>
    <row r="121" spans="1:11" s="66" customFormat="1" ht="18" customHeight="1">
      <c r="A121" s="95">
        <v>43108</v>
      </c>
      <c r="B121" s="46" t="s">
        <v>16</v>
      </c>
      <c r="C121" s="74" t="str">
        <f>IF(B121="","",VLOOKUP(B121,Stations!$A$1:$S$42,3,FALSE))</f>
        <v>Balneario Punta Salinas</v>
      </c>
      <c r="D121" s="77">
        <f>IF(B121="", "",VLOOKUP(B121,Stations!$A$1:$T$42,13,))</f>
        <v>18.471658300000001</v>
      </c>
      <c r="E121" s="77">
        <f>IF(B121=""," ",VLOOKUP(B121,Stations!$A$1:$T$42,18,))</f>
        <v>-66.185994399999998</v>
      </c>
      <c r="F121" s="78" t="str">
        <f>IF(C121="","",VLOOKUP(B121,Stations!$A$1:$S$42,19,FALSE))</f>
        <v>Route 1: Dorado - Loíza</v>
      </c>
      <c r="G121" s="46" t="s">
        <v>277</v>
      </c>
      <c r="H121" s="46">
        <v>10</v>
      </c>
      <c r="I121" s="75">
        <v>26.4</v>
      </c>
      <c r="J121" s="46">
        <v>8.11</v>
      </c>
      <c r="K121" s="65"/>
    </row>
    <row r="122" spans="1:11" s="66" customFormat="1" ht="18" customHeight="1">
      <c r="A122" s="95">
        <v>43108</v>
      </c>
      <c r="B122" s="46" t="s">
        <v>22</v>
      </c>
      <c r="C122" s="74" t="str">
        <f>IF(B122="","",VLOOKUP(B122,Stations!$A$1:$S$42,3,FALSE))</f>
        <v>Balneario El Escambrón</v>
      </c>
      <c r="D122" s="77">
        <f>IF(B122="", "",VLOOKUP(B122,Stations!$A$1:$T$42,13,))</f>
        <v>18.467236100000001</v>
      </c>
      <c r="E122" s="77">
        <f>IF(B122=""," ",VLOOKUP(B122,Stations!$A$1:$T$42,18,))</f>
        <v>-66.089958300000006</v>
      </c>
      <c r="F122" s="78" t="str">
        <f>IF(C122="","",VLOOKUP(B122,Stations!$A$1:$S$42,19,FALSE))</f>
        <v>Route 1: Dorado - Loíza</v>
      </c>
      <c r="G122" s="46" t="s">
        <v>277</v>
      </c>
      <c r="H122" s="46" t="s">
        <v>301</v>
      </c>
      <c r="I122" s="75">
        <v>27.1</v>
      </c>
      <c r="J122" s="46">
        <v>8.14</v>
      </c>
      <c r="K122" s="65"/>
    </row>
    <row r="123" spans="1:11" s="66" customFormat="1" ht="18" customHeight="1">
      <c r="A123" s="95">
        <v>43108</v>
      </c>
      <c r="B123" s="46" t="s">
        <v>280</v>
      </c>
      <c r="C123" s="74" t="str">
        <f>IF(B123="","",VLOOKUP(B123,Stations!$A$1:$S$42,3,FALSE))</f>
        <v>Playa Sixto Escobar</v>
      </c>
      <c r="D123" s="77">
        <f>IF(B123="", "",VLOOKUP(B123,Stations!$A$1:$T$42,13,))</f>
        <v>18.466730600000002</v>
      </c>
      <c r="E123" s="77">
        <f>IF(B123=""," ",VLOOKUP(B123,Stations!$A$1:$T$42,18,))</f>
        <v>-66.086666699999995</v>
      </c>
      <c r="F123" s="78" t="str">
        <f>IF(C123="","",VLOOKUP(B123,Stations!$A$1:$S$42,19,FALSE))</f>
        <v>Route 1: Dorado - Loíza</v>
      </c>
      <c r="G123" s="46" t="s">
        <v>277</v>
      </c>
      <c r="H123" s="46">
        <v>10</v>
      </c>
      <c r="I123" s="75">
        <v>26.6</v>
      </c>
      <c r="J123" s="46">
        <v>8.1199999999999992</v>
      </c>
      <c r="K123" s="65"/>
    </row>
    <row r="124" spans="1:11" s="66" customFormat="1" ht="36" customHeight="1">
      <c r="A124" s="95">
        <v>43108</v>
      </c>
      <c r="B124" s="46" t="s">
        <v>33</v>
      </c>
      <c r="C124" s="74" t="str">
        <f>IF(B124="","",VLOOKUP(B124,Stations!$A$1:$S$42,3,FALSE))</f>
        <v>Playita del Condado</v>
      </c>
      <c r="D124" s="77">
        <f>IF(B124="", "",VLOOKUP(B124,Stations!$A$1:$T$42,13,))</f>
        <v>18.461130600000001</v>
      </c>
      <c r="E124" s="77">
        <f>IF(B124=""," ",VLOOKUP(B124,Stations!$A$1:$T$42,18,))</f>
        <v>-66.082408299999997</v>
      </c>
      <c r="F124" s="78" t="str">
        <f>IF(C124="","",VLOOKUP(B124,Stations!$A$1:$S$42,19,FALSE))</f>
        <v>Route 1: Dorado - Loíza</v>
      </c>
      <c r="G124" s="46" t="s">
        <v>277</v>
      </c>
      <c r="H124" s="46" t="s">
        <v>301</v>
      </c>
      <c r="I124" s="75">
        <v>27.1</v>
      </c>
      <c r="J124" s="46" t="s">
        <v>315</v>
      </c>
      <c r="K124" s="65"/>
    </row>
    <row r="125" spans="1:11" s="66" customFormat="1" ht="18" customHeight="1">
      <c r="A125" s="95">
        <v>43108</v>
      </c>
      <c r="B125" s="46" t="s">
        <v>39</v>
      </c>
      <c r="C125" s="74" t="str">
        <f>IF(B125="","",VLOOKUP(B125,Stations!$A$1:$S$42,3,FALSE))</f>
        <v>Ocean Park</v>
      </c>
      <c r="D125" s="77">
        <f>IF(B125="", "",VLOOKUP(B125,Stations!$A$1:$T$42,13,))</f>
        <v>18.453011100000001</v>
      </c>
      <c r="E125" s="77">
        <f>IF(B125=""," ",VLOOKUP(B125,Stations!$A$1:$T$42,18,))</f>
        <v>-66.048880600000004</v>
      </c>
      <c r="F125" s="78" t="str">
        <f>IF(C125="","",VLOOKUP(B125,Stations!$A$1:$S$42,19,FALSE))</f>
        <v>Route 1: Dorado - Loíza</v>
      </c>
      <c r="G125" s="46" t="s">
        <v>277</v>
      </c>
      <c r="H125" s="46">
        <v>20</v>
      </c>
      <c r="I125" s="75">
        <v>26.8</v>
      </c>
      <c r="J125" s="46">
        <v>8.17</v>
      </c>
      <c r="K125" s="65"/>
    </row>
    <row r="126" spans="1:11" s="66" customFormat="1" ht="18" customHeight="1">
      <c r="A126" s="95">
        <v>43108</v>
      </c>
      <c r="B126" s="46" t="s">
        <v>45</v>
      </c>
      <c r="C126" s="74" t="str">
        <f>IF(B126="","",VLOOKUP(B126,Stations!$A$1:$S$42,3,FALSE))</f>
        <v>Playa El Alambique</v>
      </c>
      <c r="D126" s="77">
        <f>IF(B126="", "",VLOOKUP(B126,Stations!$A$1:$T$42,13,))</f>
        <v>18.444091700000001</v>
      </c>
      <c r="E126" s="77">
        <f>IF(B126=""," ",VLOOKUP(B126,Stations!$A$1:$T$42,18,))</f>
        <v>-66.022149999999996</v>
      </c>
      <c r="F126" s="78" t="str">
        <f>IF(C126="","",VLOOKUP(B126,Stations!$A$1:$S$42,19,FALSE))</f>
        <v>Route 1: Dorado - Loíza</v>
      </c>
      <c r="G126" s="46" t="s">
        <v>277</v>
      </c>
      <c r="H126" s="46">
        <v>10</v>
      </c>
      <c r="I126" s="75">
        <v>26.7</v>
      </c>
      <c r="J126" s="46">
        <v>8.17</v>
      </c>
      <c r="K126" s="65"/>
    </row>
    <row r="127" spans="1:11" s="66" customFormat="1" ht="18" customHeight="1">
      <c r="A127" s="95">
        <v>43108</v>
      </c>
      <c r="B127" s="46" t="s">
        <v>51</v>
      </c>
      <c r="C127" s="74" t="str">
        <f>IF(B127="","",VLOOKUP(B127,Stations!$A$1:$S$42,3,FALSE))</f>
        <v>Balneario de Carolina</v>
      </c>
      <c r="D127" s="77">
        <f>IF(B127="", "",VLOOKUP(B127,Stations!$A$1:$T$42,13,))</f>
        <v>18.4459889</v>
      </c>
      <c r="E127" s="77">
        <f>IF(B127=""," ",VLOOKUP(B127,Stations!$A$1:$T$42,18,))</f>
        <v>-66.003572199999994</v>
      </c>
      <c r="F127" s="78" t="str">
        <f>IF(C127="","",VLOOKUP(B127,Stations!$A$1:$S$42,19,FALSE))</f>
        <v>Route 1: Dorado - Loíza</v>
      </c>
      <c r="G127" s="46" t="s">
        <v>277</v>
      </c>
      <c r="H127" s="46">
        <v>10</v>
      </c>
      <c r="I127" s="75">
        <v>26.7</v>
      </c>
      <c r="J127" s="46">
        <v>8.14</v>
      </c>
      <c r="K127" s="65"/>
    </row>
    <row r="128" spans="1:11" s="66" customFormat="1" ht="18" customHeight="1">
      <c r="A128" s="95">
        <v>43108</v>
      </c>
      <c r="B128" s="46" t="s">
        <v>58</v>
      </c>
      <c r="C128" s="74" t="str">
        <f>IF(B128="","",VLOOKUP(B128,Stations!$A$1:$S$42,3,FALSE))</f>
        <v>Vacía Talega</v>
      </c>
      <c r="D128" s="77">
        <f>IF(B128="", "",VLOOKUP(B128,Stations!$A$1:$T$42,13,))</f>
        <v>18.4478583</v>
      </c>
      <c r="E128" s="77">
        <f>IF(B128=""," ",VLOOKUP(B128,Stations!$A$1:$T$42,18,))</f>
        <v>-65.906230600000001</v>
      </c>
      <c r="F128" s="78" t="str">
        <f>IF(C128="","",VLOOKUP(B128,Stations!$A$1:$S$42,19,FALSE))</f>
        <v>Route 1: Dorado - Loíza</v>
      </c>
      <c r="G128" s="46" t="s">
        <v>277</v>
      </c>
      <c r="H128" s="46">
        <v>213</v>
      </c>
      <c r="I128" s="75">
        <v>26.9</v>
      </c>
      <c r="J128" s="46">
        <v>8.16</v>
      </c>
      <c r="K128" s="65"/>
    </row>
    <row r="129" spans="1:11" s="66" customFormat="1" ht="18" customHeight="1">
      <c r="A129" s="95" t="s">
        <v>316</v>
      </c>
      <c r="B129" s="46" t="s">
        <v>65</v>
      </c>
      <c r="C129" s="74" t="str">
        <f>IF(B129="","",VLOOKUP(B129,Stations!$A$1:$S$42,3,FALSE))</f>
        <v>Balneario Punta Guilarte</v>
      </c>
      <c r="D129" s="77">
        <f>IF(B129="", "",VLOOKUP(B129,Stations!$A$1:$T$42,13,))</f>
        <v>17.9620417</v>
      </c>
      <c r="E129" s="77">
        <f>IF(B129=""," ",VLOOKUP(B129,Stations!$A$1:$T$42,18,))</f>
        <v>-66.040000000000006</v>
      </c>
      <c r="F129" s="78" t="str">
        <f>IF(C129="","",VLOOKUP(B129,Stations!$A$1:$S$42,19,FALSE))</f>
        <v>Route 2: Arroyo - Luquillo</v>
      </c>
      <c r="G129" s="46" t="s">
        <v>277</v>
      </c>
      <c r="H129" s="46">
        <v>52</v>
      </c>
      <c r="I129" s="75">
        <v>26.1</v>
      </c>
      <c r="J129" s="46">
        <v>7.86</v>
      </c>
      <c r="K129" s="65"/>
    </row>
    <row r="130" spans="1:11" s="66" customFormat="1" ht="18" customHeight="1">
      <c r="A130" s="95" t="s">
        <v>316</v>
      </c>
      <c r="B130" s="46" t="s">
        <v>71</v>
      </c>
      <c r="C130" s="74" t="str">
        <f>IF(B130="","",VLOOKUP(B130,Stations!$A$1:$S$42,3,FALSE))</f>
        <v>Balneario de Patillas</v>
      </c>
      <c r="D130" s="77">
        <f>IF(B130="", "",VLOOKUP(B130,Stations!$A$1:$T$42,13,))</f>
        <v>17.973974999999999</v>
      </c>
      <c r="E130" s="77">
        <f>IF(B130=""," ",VLOOKUP(B130,Stations!$A$1:$T$42,18,))</f>
        <v>-65.988980600000005</v>
      </c>
      <c r="F130" s="78" t="str">
        <f>IF(C130="","",VLOOKUP(B130,Stations!$A$1:$S$42,19,FALSE))</f>
        <v>Route 2: Arroyo - Luquillo</v>
      </c>
      <c r="G130" s="46" t="s">
        <v>277</v>
      </c>
      <c r="H130" s="46">
        <v>74</v>
      </c>
      <c r="I130" s="75">
        <v>25.3</v>
      </c>
      <c r="J130" s="46">
        <v>7.94</v>
      </c>
      <c r="K130" s="65"/>
    </row>
    <row r="131" spans="1:11" s="66" customFormat="1" ht="18" customHeight="1">
      <c r="A131" s="95" t="s">
        <v>316</v>
      </c>
      <c r="B131" s="46" t="s">
        <v>77</v>
      </c>
      <c r="C131" s="74" t="str">
        <f>IF(B131="","",VLOOKUP(B131,Stations!$A$1:$S$42,3,FALSE))</f>
        <v>Playa Guayanés</v>
      </c>
      <c r="D131" s="77">
        <f>IF(B131="", "",VLOOKUP(B131,Stations!$A$1:$T$42,13,))</f>
        <v>18.062694400000002</v>
      </c>
      <c r="E131" s="77">
        <f>IF(B131=""," ",VLOOKUP(B131,Stations!$A$1:$T$42,18,))</f>
        <v>-65.819194400000001</v>
      </c>
      <c r="F131" s="78" t="str">
        <f>IF(C131="","",VLOOKUP(B131,Stations!$A$1:$S$42,19,FALSE))</f>
        <v>Route 2: Arroyo - Luquillo</v>
      </c>
      <c r="G131" s="46" t="s">
        <v>277</v>
      </c>
      <c r="H131" s="46">
        <v>31</v>
      </c>
      <c r="I131" s="75">
        <v>26</v>
      </c>
      <c r="J131" s="46">
        <v>8.02</v>
      </c>
      <c r="K131" s="65"/>
    </row>
    <row r="132" spans="1:11" s="66" customFormat="1" ht="18" customHeight="1">
      <c r="A132" s="95" t="s">
        <v>316</v>
      </c>
      <c r="B132" s="46" t="s">
        <v>83</v>
      </c>
      <c r="C132" s="74" t="str">
        <f>IF(B132="","",VLOOKUP(B132,Stations!$A$1:$S$42,3,FALSE))</f>
        <v>Balneario Punta Santiago</v>
      </c>
      <c r="D132" s="77">
        <f>IF(B132="", "",VLOOKUP(B132,Stations!$A$1:$T$42,13,))</f>
        <v>18.158413899999999</v>
      </c>
      <c r="E132" s="77">
        <f>IF(B132=""," ",VLOOKUP(B132,Stations!$A$1:$T$42,18,))</f>
        <v>-65.755186100000003</v>
      </c>
      <c r="F132" s="78" t="str">
        <f>IF(C132="","",VLOOKUP(B132,Stations!$A$1:$S$42,19,FALSE))</f>
        <v>Route 2: Arroyo - Luquillo</v>
      </c>
      <c r="G132" s="46" t="s">
        <v>277</v>
      </c>
      <c r="H132" s="46">
        <v>10</v>
      </c>
      <c r="I132" s="75">
        <v>25.4</v>
      </c>
      <c r="J132" s="46">
        <v>8.0500000000000007</v>
      </c>
      <c r="K132" s="65"/>
    </row>
    <row r="133" spans="1:11" s="66" customFormat="1" ht="18" customHeight="1">
      <c r="A133" s="95" t="s">
        <v>316</v>
      </c>
      <c r="B133" s="46" t="s">
        <v>88</v>
      </c>
      <c r="C133" s="74" t="str">
        <f>IF(B133="","",VLOOKUP(B133,Stations!$A$1:$S$42,3,FALSE))</f>
        <v>Tropical Beach</v>
      </c>
      <c r="D133" s="77">
        <f>IF(B133="", "",VLOOKUP(B133,Stations!$A$1:$T$42,13,))</f>
        <v>18.186927799999999</v>
      </c>
      <c r="E133" s="77">
        <f>IF(B133=""," ",VLOOKUP(B133,Stations!$A$1:$T$42,18,))</f>
        <v>-65.725966700000001</v>
      </c>
      <c r="F133" s="78" t="str">
        <f>IF(C133="","",VLOOKUP(B133,Stations!$A$1:$S$42,19,FALSE))</f>
        <v>Route 2: Arroyo - Luquillo</v>
      </c>
      <c r="G133" s="46" t="s">
        <v>277</v>
      </c>
      <c r="H133" s="46">
        <v>41</v>
      </c>
      <c r="I133" s="75">
        <v>26.4</v>
      </c>
      <c r="J133" s="46" t="s">
        <v>317</v>
      </c>
      <c r="K133" s="65"/>
    </row>
    <row r="134" spans="1:11" s="66" customFormat="1" ht="18" customHeight="1">
      <c r="A134" s="95" t="s">
        <v>316</v>
      </c>
      <c r="B134" s="46" t="s">
        <v>94</v>
      </c>
      <c r="C134" s="74" t="str">
        <f>IF(B134="","",VLOOKUP(B134,Stations!$A$1:$S$42,3,FALSE))</f>
        <v>Balneario Seven Seas</v>
      </c>
      <c r="D134" s="77">
        <f>IF(B134="", "",VLOOKUP(B134,Stations!$A$1:$T$42,13,))</f>
        <v>18.369266700000001</v>
      </c>
      <c r="E134" s="77">
        <f>IF(B134=""," ",VLOOKUP(B134,Stations!$A$1:$T$42,18,))</f>
        <v>-65.636072200000001</v>
      </c>
      <c r="F134" s="78" t="str">
        <f>IF(C134="","",VLOOKUP(B134,Stations!$A$1:$S$42,19,FALSE))</f>
        <v>Route 2: Arroyo - Luquillo</v>
      </c>
      <c r="G134" s="46" t="s">
        <v>277</v>
      </c>
      <c r="H134" s="46" t="s">
        <v>301</v>
      </c>
      <c r="I134" s="75">
        <v>26.3</v>
      </c>
      <c r="J134" s="46">
        <v>8.0299999999999994</v>
      </c>
      <c r="K134" s="65"/>
    </row>
    <row r="135" spans="1:11" s="66" customFormat="1" ht="36" customHeight="1">
      <c r="A135" s="95" t="s">
        <v>316</v>
      </c>
      <c r="B135" s="46" t="s">
        <v>99</v>
      </c>
      <c r="C135" s="74" t="str">
        <f>IF(B135="","",VLOOKUP(B135,Stations!$A$1:$S$42,3,FALSE))</f>
        <v>Playa Azul</v>
      </c>
      <c r="D135" s="77">
        <f>IF(B135="", "",VLOOKUP(B135,Stations!$A$1:$T$42,13,))</f>
        <v>18.3818667</v>
      </c>
      <c r="E135" s="77">
        <f>IF(B135=""," ",VLOOKUP(B135,Stations!$A$1:$T$42,18,))</f>
        <v>-65.718458299999995</v>
      </c>
      <c r="F135" s="78" t="str">
        <f>IF(C135="","",VLOOKUP(B135,Stations!$A$1:$S$42,19,FALSE))</f>
        <v>Route 2: Arroyo - Luquillo</v>
      </c>
      <c r="G135" s="46" t="s">
        <v>277</v>
      </c>
      <c r="H135" s="46" t="s">
        <v>301</v>
      </c>
      <c r="I135" s="75">
        <v>26.7</v>
      </c>
      <c r="J135" s="46">
        <v>8.11</v>
      </c>
      <c r="K135" s="65"/>
    </row>
    <row r="136" spans="1:11" s="66" customFormat="1" ht="18" customHeight="1">
      <c r="A136" s="95" t="s">
        <v>316</v>
      </c>
      <c r="B136" s="46" t="s">
        <v>105</v>
      </c>
      <c r="C136" s="74" t="str">
        <f>IF(B136="","",VLOOKUP(B136,Stations!$A$1:$S$42,3,FALSE))</f>
        <v>Balneario La Monserrate</v>
      </c>
      <c r="D136" s="77">
        <f>IF(B136="", "",VLOOKUP(B136,Stations!$A$1:$T$42,13,))</f>
        <v>18.385591699999999</v>
      </c>
      <c r="E136" s="77">
        <f>IF(B136=""," ",VLOOKUP(B136,Stations!$A$1:$T$42,18,))</f>
        <v>-65.729472200000004</v>
      </c>
      <c r="F136" s="78" t="str">
        <f>IF(C136="","",VLOOKUP(B136,Stations!$A$1:$S$42,19,FALSE))</f>
        <v>Route 2: Arroyo - Luquillo</v>
      </c>
      <c r="G136" s="46" t="s">
        <v>277</v>
      </c>
      <c r="H136" s="46" t="s">
        <v>301</v>
      </c>
      <c r="I136" s="75">
        <v>26.7</v>
      </c>
      <c r="J136" s="46">
        <v>8.1300000000000008</v>
      </c>
      <c r="K136" s="65"/>
    </row>
    <row r="137" spans="1:11" s="66" customFormat="1" ht="18" customHeight="1">
      <c r="A137" s="95" t="s">
        <v>318</v>
      </c>
      <c r="B137" s="46" t="s">
        <v>113</v>
      </c>
      <c r="C137" s="74" t="str">
        <f>IF(B137="","",VLOOKUP(B137,Stations!$A$1:$S$42,3,FALSE))</f>
        <v>Playita Rosada</v>
      </c>
      <c r="D137" s="77">
        <f>IF(B137="", "",VLOOKUP(B137,Stations!$A$1:$T$42,13,))</f>
        <v>17.971716700000002</v>
      </c>
      <c r="E137" s="77">
        <f>IF(B137=""," ",VLOOKUP(B137,Stations!$A$1:$T$42,18,))</f>
        <v>-66.031499999999994</v>
      </c>
      <c r="F137" s="78" t="str">
        <f>IF(C137="","",VLOOKUP(B137,Stations!$A$1:$S$42,19,FALSE))</f>
        <v>Route 3: Lajas - Salinas</v>
      </c>
      <c r="G137" s="46" t="s">
        <v>277</v>
      </c>
      <c r="H137" s="46" t="s">
        <v>301</v>
      </c>
      <c r="I137" s="75">
        <v>26.2</v>
      </c>
      <c r="J137" s="46">
        <v>7.94</v>
      </c>
      <c r="K137" s="65"/>
    </row>
    <row r="138" spans="1:11" s="66" customFormat="1" ht="18" customHeight="1">
      <c r="A138" s="95" t="s">
        <v>318</v>
      </c>
      <c r="B138" s="46" t="s">
        <v>120</v>
      </c>
      <c r="C138" s="74" t="str">
        <f>IF(B138="","",VLOOKUP(B138,Stations!$A$1:$S$42,3,FALSE))</f>
        <v>Playa Santa</v>
      </c>
      <c r="D138" s="77">
        <f>IF(B138="", "",VLOOKUP(B138,Stations!$A$1:$T$42,13,))</f>
        <v>17.937711100000001</v>
      </c>
      <c r="E138" s="77">
        <f>IF(B138=""," ",VLOOKUP(B138,Stations!$A$1:$T$42,18,))</f>
        <v>-66.955197200000001</v>
      </c>
      <c r="F138" s="78" t="str">
        <f>IF(C138="","",VLOOKUP(B138,Stations!$A$1:$S$42,19,FALSE))</f>
        <v>Route 3: Lajas - Salinas</v>
      </c>
      <c r="G138" s="46" t="s">
        <v>277</v>
      </c>
      <c r="H138" s="46" t="s">
        <v>301</v>
      </c>
      <c r="I138" s="75">
        <v>26.1</v>
      </c>
      <c r="J138" s="46">
        <v>8.06</v>
      </c>
      <c r="K138" s="65"/>
    </row>
    <row r="139" spans="1:11" s="66" customFormat="1" ht="18" customHeight="1">
      <c r="A139" s="95" t="s">
        <v>318</v>
      </c>
      <c r="B139" s="46" t="s">
        <v>127</v>
      </c>
      <c r="C139" s="74" t="str">
        <f>IF(B139="","",VLOOKUP(B139,Stations!$A$1:$S$42,3,FALSE))</f>
        <v>Caña Gorda</v>
      </c>
      <c r="D139" s="77">
        <f>IF(B139="", "",VLOOKUP(B139,Stations!$A$1:$T$42,13,))</f>
        <v>17.952530599999999</v>
      </c>
      <c r="E139" s="77">
        <f>IF(B139=""," ",VLOOKUP(B139,Stations!$A$1:$T$42,18,))</f>
        <v>-66.884561099999999</v>
      </c>
      <c r="F139" s="78" t="str">
        <f>IF(C139="","",VLOOKUP(B139,Stations!$A$1:$S$42,19,FALSE))</f>
        <v>Route 3: Lajas - Salinas</v>
      </c>
      <c r="G139" s="46" t="s">
        <v>277</v>
      </c>
      <c r="H139" s="46">
        <v>10</v>
      </c>
      <c r="I139" s="75">
        <v>26.8</v>
      </c>
      <c r="J139" s="46">
        <v>8.06</v>
      </c>
      <c r="K139" s="65"/>
    </row>
    <row r="140" spans="1:11" s="66" customFormat="1" ht="18" customHeight="1">
      <c r="A140" s="95" t="s">
        <v>318</v>
      </c>
      <c r="B140" s="46" t="s">
        <v>132</v>
      </c>
      <c r="C140" s="74" t="s">
        <v>302</v>
      </c>
      <c r="D140" s="77">
        <v>17.969283300000001</v>
      </c>
      <c r="E140" s="77">
        <v>-66.602727799999997</v>
      </c>
      <c r="F140" s="78" t="s">
        <v>109</v>
      </c>
      <c r="G140" s="46" t="s">
        <v>277</v>
      </c>
      <c r="H140" s="46" t="s">
        <v>301</v>
      </c>
      <c r="I140" s="75">
        <v>27.6</v>
      </c>
      <c r="J140" s="46">
        <v>8.06</v>
      </c>
      <c r="K140" s="65"/>
    </row>
    <row r="141" spans="1:11" s="66" customFormat="1" ht="18" customHeight="1">
      <c r="A141" s="95" t="s">
        <v>318</v>
      </c>
      <c r="B141" s="46" t="s">
        <v>144</v>
      </c>
      <c r="C141" s="74" t="str">
        <f>IF(B141="","",VLOOKUP(B141,Stations!$A$1:$S$42,3,FALSE))</f>
        <v>Balneario de Salinas</v>
      </c>
      <c r="D141" s="77">
        <f>IF(B141="", "",VLOOKUP(B141,Stations!$A$1:$T$42,13,))</f>
        <v>17.977588900000001</v>
      </c>
      <c r="E141" s="77">
        <f>IF(B141=""," ",VLOOKUP(B141,Stations!$A$1:$T$42,18,))</f>
        <v>-66.332497200000006</v>
      </c>
      <c r="F141" s="78" t="str">
        <f>IF(C141="","",VLOOKUP(B141,Stations!$A$1:$S$42,19,FALSE))</f>
        <v>Route 3: Lajas - Salinas</v>
      </c>
      <c r="G141" s="46" t="s">
        <v>277</v>
      </c>
      <c r="H141" s="46">
        <v>31</v>
      </c>
      <c r="I141" s="75">
        <v>27.7</v>
      </c>
      <c r="J141" s="46" t="s">
        <v>319</v>
      </c>
      <c r="K141" s="65"/>
    </row>
    <row r="142" spans="1:11" s="66" customFormat="1" ht="18" customHeight="1">
      <c r="A142" s="95" t="s">
        <v>316</v>
      </c>
      <c r="B142" s="46" t="s">
        <v>172</v>
      </c>
      <c r="C142" s="74" t="str">
        <f>IF(B142="","",VLOOKUP(B142,Stations!$A$1:$S$42,3,FALSE))</f>
        <v>Villa Lamela</v>
      </c>
      <c r="D142" s="77">
        <f>IF(B142="", "",VLOOKUP(B142,Stations!$A$1:$T$42,13,))</f>
        <v>18.064533300000001</v>
      </c>
      <c r="E142" s="77">
        <f>IF(B142=""," ",VLOOKUP(B142,Stations!$A$1:$T$42,18,))</f>
        <v>-67.197527800000003</v>
      </c>
      <c r="F142" s="78" t="str">
        <f>IF(C142="","",VLOOKUP(B142,Stations!$A$1:$S$42,19,FALSE))</f>
        <v>Route 4: Cabo Rojo</v>
      </c>
      <c r="G142" s="46" t="s">
        <v>277</v>
      </c>
      <c r="H142" s="46" t="s">
        <v>301</v>
      </c>
      <c r="I142" s="75">
        <v>26.8</v>
      </c>
      <c r="J142" s="46">
        <v>8.1300000000000008</v>
      </c>
      <c r="K142" s="65"/>
    </row>
    <row r="143" spans="1:11" s="66" customFormat="1" ht="18" customHeight="1">
      <c r="A143" s="95" t="s">
        <v>316</v>
      </c>
      <c r="B143" s="46" t="s">
        <v>167</v>
      </c>
      <c r="C143" s="74" t="str">
        <f>IF(B143="","",VLOOKUP(B143,Stations!$A$1:$S$42,3,FALSE))</f>
        <v xml:space="preserve">Playa Buyé </v>
      </c>
      <c r="D143" s="77">
        <f>IF(B143="", "",VLOOKUP(B143,Stations!$A$1:$T$42,13,))</f>
        <v>18.048872200000002</v>
      </c>
      <c r="E143" s="77">
        <f>IF(B143=""," ",VLOOKUP(B143,Stations!$A$1:$T$42,18,))</f>
        <v>-67.198625000000007</v>
      </c>
      <c r="F143" s="78" t="str">
        <f>IF(C143="","",VLOOKUP(B143,Stations!$A$1:$S$42,19,FALSE))</f>
        <v>Route 4: Cabo Rojo</v>
      </c>
      <c r="G143" s="46" t="s">
        <v>277</v>
      </c>
      <c r="H143" s="46">
        <v>10</v>
      </c>
      <c r="I143" s="75">
        <v>27.2</v>
      </c>
      <c r="J143" s="46">
        <v>8.0500000000000007</v>
      </c>
      <c r="K143" s="65"/>
    </row>
    <row r="144" spans="1:11" s="66" customFormat="1" ht="18" customHeight="1">
      <c r="A144" s="95" t="s">
        <v>316</v>
      </c>
      <c r="B144" s="46" t="s">
        <v>161</v>
      </c>
      <c r="C144" s="74" t="str">
        <f>IF(B144="","",VLOOKUP(B144,Stations!$A$1:$S$42,3,FALSE))</f>
        <v>Balneario de Boquerón</v>
      </c>
      <c r="D144" s="77">
        <f>IF(B144="", "",VLOOKUP(B144,Stations!$A$1:$T$42,13,))</f>
        <v>18.019441700000002</v>
      </c>
      <c r="E144" s="77">
        <f>IF(B144=""," ",VLOOKUP(B144,Stations!$A$1:$T$42,18,))</f>
        <v>-67.172244399999997</v>
      </c>
      <c r="F144" s="78" t="str">
        <f>IF(C144="","",VLOOKUP(B144,Stations!$A$1:$S$42,19,FALSE))</f>
        <v>Route 4: Cabo Rojo</v>
      </c>
      <c r="G144" s="46" t="s">
        <v>277</v>
      </c>
      <c r="H144" s="46">
        <v>10</v>
      </c>
      <c r="I144" s="75">
        <v>27.3</v>
      </c>
      <c r="J144" s="46">
        <v>8.0399999999999991</v>
      </c>
      <c r="K144" s="65"/>
    </row>
    <row r="145" spans="1:11" s="66" customFormat="1" ht="18" customHeight="1">
      <c r="A145" s="95" t="s">
        <v>316</v>
      </c>
      <c r="B145" s="46" t="s">
        <v>158</v>
      </c>
      <c r="C145" s="74" t="str">
        <f>IF(B145="","",VLOOKUP(B145,Stations!$A$1:$S$42,3,FALSE))</f>
        <v>Playa Moja Casabe</v>
      </c>
      <c r="D145" s="77">
        <f>IF(B145="", "",VLOOKUP(B145,Stations!$A$1:$T$42,13,))</f>
        <v>17.985810000000001</v>
      </c>
      <c r="E145" s="77">
        <f>IF(B145=""," ",VLOOKUP(B145,Stations!$A$1:$T$42,18,))</f>
        <v>-67.214590000000001</v>
      </c>
      <c r="F145" s="78" t="str">
        <f>IF(C145="","",VLOOKUP(B145,Stations!$A$1:$S$42,19,FALSE))</f>
        <v>Route 4: Cabo Rojo</v>
      </c>
      <c r="G145" s="46" t="s">
        <v>277</v>
      </c>
      <c r="H145" s="46">
        <v>52</v>
      </c>
      <c r="I145" s="75">
        <v>26.7</v>
      </c>
      <c r="J145" s="46">
        <v>7.94</v>
      </c>
      <c r="K145" s="65"/>
    </row>
    <row r="146" spans="1:11" s="66" customFormat="1" ht="18" customHeight="1">
      <c r="A146" s="95" t="s">
        <v>316</v>
      </c>
      <c r="B146" s="46" t="s">
        <v>151</v>
      </c>
      <c r="C146" s="74" t="str">
        <f>IF(B146="","",VLOOKUP(B146,Stations!$A$1:$S$42,3,FALSE))</f>
        <v>Playa el Combate</v>
      </c>
      <c r="D146" s="77">
        <f>IF(B146="", "",VLOOKUP(B146,Stations!$A$1:$T$42,13,))</f>
        <v>17.9747944</v>
      </c>
      <c r="E146" s="77">
        <f>IF(B146=""," ",VLOOKUP(B146,Stations!$A$1:$T$42,18,))</f>
        <v>-67.212905599999999</v>
      </c>
      <c r="F146" s="78" t="str">
        <f>IF(C146="","",VLOOKUP(B146,Stations!$A$1:$S$42,19,FALSE))</f>
        <v>Route 4: Cabo Rojo</v>
      </c>
      <c r="G146" s="46" t="s">
        <v>277</v>
      </c>
      <c r="H146" s="46">
        <v>31</v>
      </c>
      <c r="I146" s="75">
        <v>27</v>
      </c>
      <c r="J146" s="46" t="s">
        <v>320</v>
      </c>
      <c r="K146" s="65"/>
    </row>
    <row r="147" spans="1:11" s="66" customFormat="1" ht="18" customHeight="1">
      <c r="A147" s="95">
        <v>43108</v>
      </c>
      <c r="B147" s="46" t="s">
        <v>179</v>
      </c>
      <c r="C147" s="74" t="str">
        <f>IF(B147="","",VLOOKUP(B147,Stations!$A$1:$S$42,3,FALSE))</f>
        <v>Balneario de Añasco or Balneario Tres Hermanos</v>
      </c>
      <c r="D147" s="77">
        <f>IF(B147="", "",VLOOKUP(B147,Stations!$A$1:$T$42,13,))</f>
        <v>18.2879972</v>
      </c>
      <c r="E147" s="77">
        <f>IF(B147=""," ",VLOOKUP(B147,Stations!$A$1:$T$42,18,))</f>
        <v>-67.193922200000003</v>
      </c>
      <c r="F147" s="78" t="str">
        <f>IF(C147="","",VLOOKUP(B147,Stations!$A$1:$S$42,19,FALSE))</f>
        <v>Route 5: Añasco - Aguadilla</v>
      </c>
      <c r="G147" s="46" t="s">
        <v>277</v>
      </c>
      <c r="H147" s="46">
        <v>85</v>
      </c>
      <c r="I147" s="75">
        <v>27.2</v>
      </c>
      <c r="J147" s="46">
        <v>8.1199999999999992</v>
      </c>
      <c r="K147" s="65"/>
    </row>
    <row r="148" spans="1:11" s="66" customFormat="1" ht="18" customHeight="1">
      <c r="A148" s="95" t="s">
        <v>318</v>
      </c>
      <c r="B148" s="46" t="s">
        <v>185</v>
      </c>
      <c r="C148" s="74" t="str">
        <f>IF(B148="","",VLOOKUP(B148,Stations!$A$1:$S$42,3,FALSE))</f>
        <v>Balneario de Rincón</v>
      </c>
      <c r="D148" s="77">
        <f>IF(B148="", "",VLOOKUP(B148,Stations!$A$1:$T$42,13,))</f>
        <v>18.340924999999999</v>
      </c>
      <c r="E148" s="77">
        <f>IF(B148=""," ",VLOOKUP(B148,Stations!$A$1:$T$42,18,))</f>
        <v>-67.256005599999995</v>
      </c>
      <c r="F148" s="78" t="str">
        <f>IF(C148="","",VLOOKUP(B148,Stations!$A$1:$S$42,19,FALSE))</f>
        <v>Route 5: Añasco - Aguadilla</v>
      </c>
      <c r="G148" s="46" t="s">
        <v>277</v>
      </c>
      <c r="H148" s="46">
        <v>20</v>
      </c>
      <c r="I148" s="75">
        <v>27.8</v>
      </c>
      <c r="J148" s="46">
        <v>8.25</v>
      </c>
      <c r="K148" s="65"/>
    </row>
    <row r="149" spans="1:11" s="66" customFormat="1" ht="18" customHeight="1">
      <c r="A149" s="95" t="s">
        <v>318</v>
      </c>
      <c r="B149" s="46" t="s">
        <v>191</v>
      </c>
      <c r="C149" s="74" t="str">
        <f>IF(B149="","",VLOOKUP(B149,Stations!$A$1:$S$42,3,FALSE))</f>
        <v>Pico de Piedra</v>
      </c>
      <c r="D149" s="77">
        <f>IF(B149="", "",VLOOKUP(B149,Stations!$A$1:$T$42,13,))</f>
        <v>18.3843639</v>
      </c>
      <c r="E149" s="77">
        <f>IF(B149=""," ",VLOOKUP(B149,Stations!$A$1:$T$42,18,))</f>
        <v>-67.212988899999999</v>
      </c>
      <c r="F149" s="78" t="str">
        <f>IF(C149="","",VLOOKUP(B149,Stations!$A$1:$S$42,19,FALSE))</f>
        <v>Route 5: Añasco - Aguadilla</v>
      </c>
      <c r="G149" s="46" t="s">
        <v>277</v>
      </c>
      <c r="H149" s="46">
        <v>31</v>
      </c>
      <c r="I149" s="75">
        <v>27.5</v>
      </c>
      <c r="J149" s="46">
        <v>8.15</v>
      </c>
      <c r="K149" s="65"/>
    </row>
    <row r="150" spans="1:11" s="66" customFormat="1" ht="18" customHeight="1">
      <c r="A150" s="95" t="s">
        <v>318</v>
      </c>
      <c r="B150" s="46" t="s">
        <v>197</v>
      </c>
      <c r="C150" s="74" t="str">
        <f>IF(B150="","",VLOOKUP(B150,Stations!$A$1:$S$42,3,FALSE))</f>
        <v>Balneario Crash Boat</v>
      </c>
      <c r="D150" s="77">
        <f>IF(B150="", "",VLOOKUP(B150,Stations!$A$1:$T$42,13,))</f>
        <v>18.457666700000001</v>
      </c>
      <c r="E150" s="77">
        <f>IF(B150=""," ",VLOOKUP(B150,Stations!$A$1:$T$42,18,))</f>
        <v>-67.163777800000005</v>
      </c>
      <c r="F150" s="78" t="str">
        <f>IF(C150="","",VLOOKUP(B150,Stations!$A$1:$S$42,19,FALSE))</f>
        <v>Route 5: Añasco - Aguadilla</v>
      </c>
      <c r="G150" s="46" t="s">
        <v>277</v>
      </c>
      <c r="H150" s="46">
        <v>250</v>
      </c>
      <c r="I150" s="75">
        <v>27.5</v>
      </c>
      <c r="J150" s="46" t="s">
        <v>321</v>
      </c>
      <c r="K150" s="65"/>
    </row>
    <row r="151" spans="1:11" s="66" customFormat="1" ht="18" customHeight="1">
      <c r="A151" s="95" t="s">
        <v>316</v>
      </c>
      <c r="B151" s="46" t="s">
        <v>204</v>
      </c>
      <c r="C151" s="74" t="str">
        <f>IF(B151="","",VLOOKUP(B151,Stations!$A$1:$S$42,3,FALSE))</f>
        <v>Muelle de Arecibo</v>
      </c>
      <c r="D151" s="77">
        <f>IF(B151="", "",VLOOKUP(B151,Stations!$A$1:$T$42,13,))</f>
        <v>18.479258300000001</v>
      </c>
      <c r="E151" s="77">
        <f>IF(B151=""," ",VLOOKUP(B151,Stations!$A$1:$T$42,18,))</f>
        <v>-66.700466700000007</v>
      </c>
      <c r="F151" s="78" t="str">
        <f>IF(C151="","",VLOOKUP(B151,Stations!$A$1:$S$42,19,FALSE))</f>
        <v xml:space="preserve">Route: 6: Arecibo – Vega Alta </v>
      </c>
      <c r="G151" s="46" t="s">
        <v>277</v>
      </c>
      <c r="H151" s="46">
        <v>156</v>
      </c>
      <c r="I151" s="75">
        <v>27.2</v>
      </c>
      <c r="J151" s="46">
        <v>8.27</v>
      </c>
      <c r="K151" s="65"/>
    </row>
    <row r="152" spans="1:11" s="66" customFormat="1" ht="18" customHeight="1">
      <c r="A152" s="95" t="s">
        <v>316</v>
      </c>
      <c r="B152" s="46" t="s">
        <v>210</v>
      </c>
      <c r="C152" s="74" t="str">
        <f>IF(B152="","",VLOOKUP(B152,Stations!$A$1:$S$42,3,FALSE))</f>
        <v>Mar Chiquita</v>
      </c>
      <c r="D152" s="77">
        <f>IF(B152="", "",VLOOKUP(B152,Stations!$A$1:$T$42,13,))</f>
        <v>18.472916699999999</v>
      </c>
      <c r="E152" s="77">
        <f>IF(B152=""," ",VLOOKUP(B152,Stations!$A$1:$T$42,18,))</f>
        <v>-66.485655600000001</v>
      </c>
      <c r="F152" s="78" t="str">
        <f>IF(C152="","",VLOOKUP(B152,Stations!$A$1:$S$42,19,FALSE))</f>
        <v xml:space="preserve">Route: 6: Arecibo – Vega Alta </v>
      </c>
      <c r="G152" s="46" t="s">
        <v>277</v>
      </c>
      <c r="H152" s="46" t="s">
        <v>301</v>
      </c>
      <c r="I152" s="75">
        <v>29</v>
      </c>
      <c r="J152" s="46">
        <v>8.19</v>
      </c>
      <c r="K152" s="65"/>
    </row>
    <row r="153" spans="1:11" s="66" customFormat="1" ht="18" customHeight="1">
      <c r="A153" s="95" t="s">
        <v>316</v>
      </c>
      <c r="B153" s="46" t="s">
        <v>216</v>
      </c>
      <c r="C153" s="74" t="str">
        <f>IF(B153="","",VLOOKUP(B153,Stations!$A$1:$S$42,3,FALSE))</f>
        <v>Balneario de Puerto Nuevo</v>
      </c>
      <c r="D153" s="77">
        <f>IF(B153="", "",VLOOKUP(B153,Stations!$A$1:$T$42,13,))</f>
        <v>18.4913667</v>
      </c>
      <c r="E153" s="77">
        <f>IF(B153=""," ",VLOOKUP(B153,Stations!$A$1:$T$42,18,))</f>
        <v>-66.399044399999994</v>
      </c>
      <c r="F153" s="78" t="str">
        <f>IF(C153="","",VLOOKUP(B153,Stations!$A$1:$S$42,19,FALSE))</f>
        <v xml:space="preserve">Route: 6: Arecibo – Vega Alta </v>
      </c>
      <c r="G153" s="46" t="s">
        <v>277</v>
      </c>
      <c r="H153" s="46">
        <v>10</v>
      </c>
      <c r="I153" s="75">
        <v>27.9</v>
      </c>
      <c r="J153" s="46">
        <v>8.16</v>
      </c>
      <c r="K153" s="65"/>
    </row>
    <row r="154" spans="1:11" s="66" customFormat="1" ht="18" customHeight="1">
      <c r="A154" s="95" t="s">
        <v>316</v>
      </c>
      <c r="B154" s="46" t="s">
        <v>222</v>
      </c>
      <c r="C154" s="74" t="str">
        <f>IF(B154="","",VLOOKUP(B154,Stations!$A$1:$S$42,3,FALSE))</f>
        <v>Balneario Cerro Gordo or Javier Calderón Nieves</v>
      </c>
      <c r="D154" s="77">
        <f>IF(B154="", "",VLOOKUP(B154,Stations!$A$1:$T$42,13,))</f>
        <v>18.481249999999999</v>
      </c>
      <c r="E154" s="77">
        <f>IF(B154=""," ",VLOOKUP(B154,Stations!$A$1:$T$42,18,))</f>
        <v>-66.340655600000005</v>
      </c>
      <c r="F154" s="78" t="str">
        <f>IF(C154="","",VLOOKUP(B154,Stations!$A$1:$S$42,19,FALSE))</f>
        <v xml:space="preserve">Route: 6: Arecibo – Vega Alta </v>
      </c>
      <c r="G154" s="46" t="s">
        <v>277</v>
      </c>
      <c r="H154" s="46" t="s">
        <v>301</v>
      </c>
      <c r="I154" s="75">
        <v>28.1</v>
      </c>
      <c r="J154" s="46" t="s">
        <v>314</v>
      </c>
      <c r="K154" s="65"/>
    </row>
    <row r="155" spans="1:11" s="66" customFormat="1" ht="18" customHeight="1">
      <c r="A155" s="95">
        <v>43116</v>
      </c>
      <c r="B155" s="46" t="s">
        <v>71</v>
      </c>
      <c r="C155" s="74" t="s">
        <v>69</v>
      </c>
      <c r="D155" s="77">
        <v>17.973974999999999</v>
      </c>
      <c r="E155" s="77">
        <v>-65.988980600000005</v>
      </c>
      <c r="F155" s="78" t="s">
        <v>61</v>
      </c>
      <c r="G155" s="46" t="s">
        <v>305</v>
      </c>
      <c r="H155" s="46">
        <v>52</v>
      </c>
      <c r="I155" s="68">
        <v>25</v>
      </c>
      <c r="J155" s="46" t="s">
        <v>305</v>
      </c>
      <c r="K155" s="65"/>
    </row>
    <row r="156" spans="1:11" ht="18" customHeight="1">
      <c r="A156" s="95">
        <v>43116</v>
      </c>
      <c r="B156" s="26" t="s">
        <v>58</v>
      </c>
      <c r="C156" s="34" t="s">
        <v>55</v>
      </c>
      <c r="D156" s="35">
        <v>18.4478583</v>
      </c>
      <c r="E156" s="35">
        <v>-65.906230600000001</v>
      </c>
      <c r="F156" s="36" t="s">
        <v>4</v>
      </c>
      <c r="G156" s="26" t="s">
        <v>305</v>
      </c>
      <c r="H156" s="26">
        <v>109</v>
      </c>
      <c r="I156" s="39">
        <v>26.5</v>
      </c>
      <c r="J156" s="46" t="s">
        <v>305</v>
      </c>
      <c r="K156" s="37"/>
    </row>
    <row r="157" spans="1:11" ht="37">
      <c r="A157" s="94">
        <v>43117</v>
      </c>
      <c r="B157" s="26" t="s">
        <v>179</v>
      </c>
      <c r="C157" s="34" t="str">
        <f>IF(B157="","",VLOOKUP(B157,Stations!$A$1:$S$42,3,FALSE))</f>
        <v>Balneario de Añasco or Balneario Tres Hermanos</v>
      </c>
      <c r="D157" s="35">
        <f>IF(B157="", "",VLOOKUP(B157,Stations!$A$1:$T$42,13,))</f>
        <v>18.2879972</v>
      </c>
      <c r="E157" s="35">
        <f>IF(B157=""," ",VLOOKUP(B157,Stations!$A$1:$T$42,18,))</f>
        <v>-67.193922200000003</v>
      </c>
      <c r="F157" s="36" t="str">
        <f>IF(C157="","",VLOOKUP(B157,Stations!$A$1:$S$42,19,FALSE))</f>
        <v>Route 5: Añasco - Aguadilla</v>
      </c>
      <c r="G157" s="26" t="s">
        <v>305</v>
      </c>
      <c r="H157" s="38">
        <v>2613</v>
      </c>
      <c r="I157" s="39">
        <v>25</v>
      </c>
      <c r="J157" s="46" t="s">
        <v>305</v>
      </c>
      <c r="K157" s="37"/>
    </row>
    <row r="158" spans="1:11">
      <c r="A158" s="94">
        <v>43117</v>
      </c>
      <c r="B158" s="86" t="s">
        <v>197</v>
      </c>
      <c r="C158" s="34" t="s">
        <v>194</v>
      </c>
      <c r="D158" s="35">
        <v>18.457666700000001</v>
      </c>
      <c r="E158" s="87">
        <v>-67.163777800000005</v>
      </c>
      <c r="F158" s="80" t="s">
        <v>175</v>
      </c>
      <c r="G158" s="26" t="s">
        <v>305</v>
      </c>
      <c r="H158" s="82">
        <v>20</v>
      </c>
      <c r="I158" s="85">
        <v>25</v>
      </c>
      <c r="J158" s="46" t="s">
        <v>305</v>
      </c>
      <c r="K158" s="81"/>
    </row>
    <row r="159" spans="1:11">
      <c r="A159" s="94">
        <v>43117</v>
      </c>
      <c r="B159" s="83" t="s">
        <v>204</v>
      </c>
      <c r="C159" s="34" t="s">
        <v>201</v>
      </c>
      <c r="D159" s="35">
        <v>18.479258300000001</v>
      </c>
      <c r="E159" s="87">
        <v>-66.700466700000007</v>
      </c>
      <c r="F159" s="84" t="s">
        <v>200</v>
      </c>
      <c r="G159" s="26" t="s">
        <v>305</v>
      </c>
      <c r="H159" s="26">
        <v>30</v>
      </c>
      <c r="I159" s="85">
        <v>26</v>
      </c>
      <c r="J159" s="46" t="s">
        <v>305</v>
      </c>
      <c r="K159" s="37"/>
    </row>
    <row r="160" spans="1:11" s="66" customFormat="1" ht="18" customHeight="1">
      <c r="A160" s="95" t="s">
        <v>322</v>
      </c>
      <c r="B160" s="46" t="s">
        <v>9</v>
      </c>
      <c r="C160" s="74" t="str">
        <f>IF(B160="","",VLOOKUP(B160,Stations!$A$1:$S$42,3,FALSE))</f>
        <v>Balneario Manuel “Nolo” Morales or Sardinera</v>
      </c>
      <c r="D160" s="77">
        <f>IF(B160="", "",VLOOKUP(B160,Stations!$A$1:$T$42,13,))</f>
        <v>18.474694400000001</v>
      </c>
      <c r="E160" s="77">
        <f>IF(B160=""," ",VLOOKUP(B160,Stations!$A$1:$T$42,18,))</f>
        <v>-66.280891699999998</v>
      </c>
      <c r="F160" s="78" t="str">
        <f>IF(C160="","",VLOOKUP(B160,Stations!$A$1:$S$42,19,FALSE))</f>
        <v>Route 1: Dorado - Loíza</v>
      </c>
      <c r="G160" s="46" t="s">
        <v>277</v>
      </c>
      <c r="H160" s="46">
        <v>10</v>
      </c>
      <c r="I160" s="75">
        <v>25.1</v>
      </c>
      <c r="J160" s="46">
        <v>7.99</v>
      </c>
      <c r="K160" s="65"/>
    </row>
    <row r="161" spans="1:11" s="66" customFormat="1" ht="18" customHeight="1">
      <c r="A161" s="95" t="s">
        <v>322</v>
      </c>
      <c r="B161" s="46" t="s">
        <v>16</v>
      </c>
      <c r="C161" s="74" t="str">
        <f>IF(B161="","",VLOOKUP(B161,Stations!$A$1:$S$42,3,FALSE))</f>
        <v>Balneario Punta Salinas</v>
      </c>
      <c r="D161" s="77">
        <f>IF(B161="", "",VLOOKUP(B161,Stations!$A$1:$T$42,13,))</f>
        <v>18.471658300000001</v>
      </c>
      <c r="E161" s="77">
        <f>IF(B161=""," ",VLOOKUP(B161,Stations!$A$1:$T$42,18,))</f>
        <v>-66.185994399999998</v>
      </c>
      <c r="F161" s="78" t="str">
        <f>IF(C161="","",VLOOKUP(B161,Stations!$A$1:$S$42,19,FALSE))</f>
        <v>Route 1: Dorado - Loíza</v>
      </c>
      <c r="G161" s="46" t="s">
        <v>277</v>
      </c>
      <c r="H161" s="46">
        <v>10</v>
      </c>
      <c r="I161" s="75">
        <v>25.4</v>
      </c>
      <c r="J161" s="46">
        <v>8.15</v>
      </c>
      <c r="K161" s="65"/>
    </row>
    <row r="162" spans="1:11" s="66" customFormat="1" ht="36" customHeight="1">
      <c r="A162" s="95" t="s">
        <v>322</v>
      </c>
      <c r="B162" s="46" t="s">
        <v>22</v>
      </c>
      <c r="C162" s="74" t="str">
        <f>IF(B162="","",VLOOKUP(B162,Stations!$A$1:$S$42,3,FALSE))</f>
        <v>Balneario El Escambrón</v>
      </c>
      <c r="D162" s="77">
        <f>IF(B162="", "",VLOOKUP(B162,Stations!$A$1:$T$42,13,))</f>
        <v>18.467236100000001</v>
      </c>
      <c r="E162" s="77">
        <f>IF(B162=""," ",VLOOKUP(B162,Stations!$A$1:$T$42,18,))</f>
        <v>-66.089958300000006</v>
      </c>
      <c r="F162" s="78" t="str">
        <f>IF(C162="","",VLOOKUP(B162,Stations!$A$1:$S$42,19,FALSE))</f>
        <v>Route 1: Dorado - Loíza</v>
      </c>
      <c r="G162" s="46" t="s">
        <v>277</v>
      </c>
      <c r="H162" s="46" t="s">
        <v>301</v>
      </c>
      <c r="I162" s="75">
        <v>26.6</v>
      </c>
      <c r="J162" s="46">
        <v>8.11</v>
      </c>
      <c r="K162" s="65"/>
    </row>
    <row r="163" spans="1:11" s="66" customFormat="1" ht="18" customHeight="1">
      <c r="A163" s="95" t="s">
        <v>322</v>
      </c>
      <c r="B163" s="46" t="s">
        <v>280</v>
      </c>
      <c r="C163" s="74" t="str">
        <f>IF(B163="","",VLOOKUP(B163,Stations!$A$1:$S$42,3,FALSE))</f>
        <v>Playa Sixto Escobar</v>
      </c>
      <c r="D163" s="77">
        <f>IF(B163="", "",VLOOKUP(B163,Stations!$A$1:$T$42,13,))</f>
        <v>18.466730600000002</v>
      </c>
      <c r="E163" s="77">
        <f>IF(B163=""," ",VLOOKUP(B163,Stations!$A$1:$T$42,18,))</f>
        <v>-66.086666699999995</v>
      </c>
      <c r="F163" s="78" t="str">
        <f>IF(C163="","",VLOOKUP(B163,Stations!$A$1:$S$42,19,FALSE))</f>
        <v>Route 1: Dorado - Loíza</v>
      </c>
      <c r="G163" s="46" t="s">
        <v>277</v>
      </c>
      <c r="H163" s="46">
        <v>10</v>
      </c>
      <c r="I163" s="75">
        <v>26.4</v>
      </c>
      <c r="J163" s="46">
        <v>8.1300000000000008</v>
      </c>
      <c r="K163" s="65"/>
    </row>
    <row r="164" spans="1:11" s="66" customFormat="1" ht="18" customHeight="1">
      <c r="A164" s="95" t="s">
        <v>322</v>
      </c>
      <c r="B164" s="46" t="s">
        <v>33</v>
      </c>
      <c r="C164" s="74" t="str">
        <f>IF(B164="","",VLOOKUP(B164,Stations!$A$1:$S$42,3,FALSE))</f>
        <v>Playita del Condado</v>
      </c>
      <c r="D164" s="77">
        <f>IF(B164="", "",VLOOKUP(B164,Stations!$A$1:$T$42,13,))</f>
        <v>18.461130600000001</v>
      </c>
      <c r="E164" s="77">
        <f>IF(B164=""," ",VLOOKUP(B164,Stations!$A$1:$T$42,18,))</f>
        <v>-66.082408299999997</v>
      </c>
      <c r="F164" s="78" t="str">
        <f>IF(C164="","",VLOOKUP(B164,Stations!$A$1:$S$42,19,FALSE))</f>
        <v>Route 1: Dorado - Loíza</v>
      </c>
      <c r="G164" s="46" t="s">
        <v>277</v>
      </c>
      <c r="H164" s="46" t="s">
        <v>301</v>
      </c>
      <c r="I164" s="75">
        <v>26.6</v>
      </c>
      <c r="J164" s="46" t="s">
        <v>323</v>
      </c>
      <c r="K164" s="65"/>
    </row>
    <row r="165" spans="1:11" s="66" customFormat="1" ht="18" customHeight="1">
      <c r="A165" s="95" t="s">
        <v>322</v>
      </c>
      <c r="B165" s="46" t="s">
        <v>39</v>
      </c>
      <c r="C165" s="74" t="str">
        <f>IF(B165="","",VLOOKUP(B165,Stations!$A$1:$S$42,3,FALSE))</f>
        <v>Ocean Park</v>
      </c>
      <c r="D165" s="77">
        <f>IF(B165="", "",VLOOKUP(B165,Stations!$A$1:$T$42,13,))</f>
        <v>18.453011100000001</v>
      </c>
      <c r="E165" s="77">
        <f>IF(B165=""," ",VLOOKUP(B165,Stations!$A$1:$T$42,18,))</f>
        <v>-66.048880600000004</v>
      </c>
      <c r="F165" s="78" t="str">
        <f>IF(C165="","",VLOOKUP(B165,Stations!$A$1:$S$42,19,FALSE))</f>
        <v>Route 1: Dorado - Loíza</v>
      </c>
      <c r="G165" s="46" t="s">
        <v>277</v>
      </c>
      <c r="H165" s="46" t="s">
        <v>301</v>
      </c>
      <c r="I165" s="75">
        <v>26.6</v>
      </c>
      <c r="J165" s="46">
        <v>8.17</v>
      </c>
      <c r="K165" s="65"/>
    </row>
    <row r="166" spans="1:11" s="66" customFormat="1" ht="18" customHeight="1">
      <c r="A166" s="95" t="s">
        <v>322</v>
      </c>
      <c r="B166" s="46" t="s">
        <v>45</v>
      </c>
      <c r="C166" s="74" t="str">
        <f>IF(B166="","",VLOOKUP(B166,Stations!$A$1:$S$42,3,FALSE))</f>
        <v>Playa El Alambique</v>
      </c>
      <c r="D166" s="77">
        <f>IF(B166="", "",VLOOKUP(B166,Stations!$A$1:$T$42,13,))</f>
        <v>18.444091700000001</v>
      </c>
      <c r="E166" s="77">
        <f>IF(B166=""," ",VLOOKUP(B166,Stations!$A$1:$T$42,18,))</f>
        <v>-66.022149999999996</v>
      </c>
      <c r="F166" s="78" t="str">
        <f>IF(C166="","",VLOOKUP(B166,Stations!$A$1:$S$42,19,FALSE))</f>
        <v>Route 1: Dorado - Loíza</v>
      </c>
      <c r="G166" s="46" t="s">
        <v>277</v>
      </c>
      <c r="H166" s="46">
        <v>10</v>
      </c>
      <c r="I166" s="75">
        <v>26.8</v>
      </c>
      <c r="J166" s="46">
        <v>8.2100000000000009</v>
      </c>
      <c r="K166" s="65"/>
    </row>
    <row r="167" spans="1:11" s="66" customFormat="1" ht="18" customHeight="1">
      <c r="A167" s="95" t="s">
        <v>322</v>
      </c>
      <c r="B167" s="46" t="s">
        <v>51</v>
      </c>
      <c r="C167" s="74" t="str">
        <f>IF(B167="","",VLOOKUP(B167,Stations!$A$1:$S$42,3,FALSE))</f>
        <v>Balneario de Carolina</v>
      </c>
      <c r="D167" s="77">
        <f>IF(B167="", "",VLOOKUP(B167,Stations!$A$1:$T$42,13,))</f>
        <v>18.4459889</v>
      </c>
      <c r="E167" s="77">
        <f>IF(B167=""," ",VLOOKUP(B167,Stations!$A$1:$T$42,18,))</f>
        <v>-66.003572199999994</v>
      </c>
      <c r="F167" s="78" t="str">
        <f>IF(C167="","",VLOOKUP(B167,Stations!$A$1:$S$42,19,FALSE))</f>
        <v>Route 1: Dorado - Loíza</v>
      </c>
      <c r="G167" s="46" t="s">
        <v>277</v>
      </c>
      <c r="H167" s="46" t="s">
        <v>301</v>
      </c>
      <c r="I167" s="75">
        <v>26.9</v>
      </c>
      <c r="J167" s="46">
        <v>8.19</v>
      </c>
      <c r="K167" s="65"/>
    </row>
    <row r="168" spans="1:11" s="66" customFormat="1" ht="18" customHeight="1">
      <c r="A168" s="95" t="s">
        <v>322</v>
      </c>
      <c r="B168" s="46" t="s">
        <v>58</v>
      </c>
      <c r="C168" s="74" t="str">
        <f>IF(B168="","",VLOOKUP(B168,Stations!$A$1:$S$42,3,FALSE))</f>
        <v>Vacía Talega</v>
      </c>
      <c r="D168" s="77">
        <f>IF(B168="", "",VLOOKUP(B168,Stations!$A$1:$T$42,13,))</f>
        <v>18.4478583</v>
      </c>
      <c r="E168" s="77">
        <f>IF(B168=""," ",VLOOKUP(B168,Stations!$A$1:$T$42,18,))</f>
        <v>-65.906230600000001</v>
      </c>
      <c r="F168" s="78" t="str">
        <f>IF(C168="","",VLOOKUP(B168,Stations!$A$1:$S$42,19,FALSE))</f>
        <v>Route 1: Dorado - Loíza</v>
      </c>
      <c r="G168" s="46" t="s">
        <v>277</v>
      </c>
      <c r="H168" s="46">
        <v>10</v>
      </c>
      <c r="I168" s="75">
        <v>27</v>
      </c>
      <c r="J168" s="68">
        <v>8.1999999999999993</v>
      </c>
      <c r="K168" s="65"/>
    </row>
    <row r="169" spans="1:11" s="66" customFormat="1" ht="18" customHeight="1">
      <c r="A169" s="95" t="s">
        <v>322</v>
      </c>
      <c r="B169" s="46" t="s">
        <v>65</v>
      </c>
      <c r="C169" s="74" t="str">
        <f>IF(B169="","",VLOOKUP(B169,Stations!$A$1:$S$42,3,FALSE))</f>
        <v>Balneario Punta Guilarte</v>
      </c>
      <c r="D169" s="77">
        <f>IF(B169="", "",VLOOKUP(B169,Stations!$A$1:$T$42,13,))</f>
        <v>17.9620417</v>
      </c>
      <c r="E169" s="77">
        <f>IF(B169=""," ",VLOOKUP(B169,Stations!$A$1:$T$42,18,))</f>
        <v>-66.040000000000006</v>
      </c>
      <c r="F169" s="78" t="str">
        <f>IF(C169="","",VLOOKUP(B169,Stations!$A$1:$S$42,19,FALSE))</f>
        <v>Route 2: Arroyo - Luquillo</v>
      </c>
      <c r="G169" s="46" t="s">
        <v>277</v>
      </c>
      <c r="H169" s="46">
        <v>10</v>
      </c>
      <c r="I169" s="75">
        <v>27.5</v>
      </c>
      <c r="J169" s="46">
        <v>8.07</v>
      </c>
      <c r="K169" s="65"/>
    </row>
    <row r="170" spans="1:11" s="66" customFormat="1" ht="18" customHeight="1">
      <c r="A170" s="95" t="s">
        <v>322</v>
      </c>
      <c r="B170" s="46" t="s">
        <v>71</v>
      </c>
      <c r="C170" s="74" t="str">
        <f>IF(B170="","",VLOOKUP(B170,Stations!$A$1:$S$42,3,FALSE))</f>
        <v>Balneario de Patillas</v>
      </c>
      <c r="D170" s="77">
        <f>IF(B170="", "",VLOOKUP(B170,Stations!$A$1:$T$42,13,))</f>
        <v>17.973974999999999</v>
      </c>
      <c r="E170" s="77">
        <f>IF(B170=""," ",VLOOKUP(B170,Stations!$A$1:$T$42,18,))</f>
        <v>-65.988980600000005</v>
      </c>
      <c r="F170" s="78" t="str">
        <f>IF(C170="","",VLOOKUP(B170,Stations!$A$1:$S$42,19,FALSE))</f>
        <v>Route 2: Arroyo - Luquillo</v>
      </c>
      <c r="G170" s="46" t="s">
        <v>277</v>
      </c>
      <c r="H170" s="46">
        <v>52</v>
      </c>
      <c r="I170" s="75">
        <v>25.2</v>
      </c>
      <c r="J170" s="46">
        <v>8.07</v>
      </c>
      <c r="K170" s="65"/>
    </row>
    <row r="171" spans="1:11" s="66" customFormat="1" ht="18" customHeight="1">
      <c r="A171" s="95" t="s">
        <v>322</v>
      </c>
      <c r="B171" s="46" t="s">
        <v>77</v>
      </c>
      <c r="C171" s="74" t="str">
        <f>IF(B171="","",VLOOKUP(B171,Stations!$A$1:$S$42,3,FALSE))</f>
        <v>Playa Guayanés</v>
      </c>
      <c r="D171" s="77">
        <f>IF(B171="", "",VLOOKUP(B171,Stations!$A$1:$T$42,13,))</f>
        <v>18.062694400000002</v>
      </c>
      <c r="E171" s="77">
        <f>IF(B171=""," ",VLOOKUP(B171,Stations!$A$1:$T$42,18,))</f>
        <v>-65.819194400000001</v>
      </c>
      <c r="F171" s="78" t="str">
        <f>IF(C171="","",VLOOKUP(B171,Stations!$A$1:$S$42,19,FALSE))</f>
        <v>Route 2: Arroyo - Luquillo</v>
      </c>
      <c r="G171" s="46" t="s">
        <v>277</v>
      </c>
      <c r="H171" s="46">
        <v>20</v>
      </c>
      <c r="I171" s="75">
        <v>26.8</v>
      </c>
      <c r="J171" s="46">
        <v>8.15</v>
      </c>
      <c r="K171" s="65"/>
    </row>
    <row r="172" spans="1:11" s="66" customFormat="1" ht="36" customHeight="1">
      <c r="A172" s="95" t="s">
        <v>322</v>
      </c>
      <c r="B172" s="46" t="s">
        <v>83</v>
      </c>
      <c r="C172" s="74" t="str">
        <f>IF(B172="","",VLOOKUP(B172,Stations!$A$1:$S$42,3,FALSE))</f>
        <v>Balneario Punta Santiago</v>
      </c>
      <c r="D172" s="77">
        <f>IF(B172="", "",VLOOKUP(B172,Stations!$A$1:$T$42,13,))</f>
        <v>18.158413899999999</v>
      </c>
      <c r="E172" s="77">
        <f>IF(B172=""," ",VLOOKUP(B172,Stations!$A$1:$T$42,18,))</f>
        <v>-65.755186100000003</v>
      </c>
      <c r="F172" s="78" t="str">
        <f>IF(C172="","",VLOOKUP(B172,Stations!$A$1:$S$42,19,FALSE))</f>
        <v>Route 2: Arroyo - Luquillo</v>
      </c>
      <c r="G172" s="46" t="s">
        <v>277</v>
      </c>
      <c r="H172" s="46">
        <v>30</v>
      </c>
      <c r="I172" s="75">
        <v>26.5</v>
      </c>
      <c r="J172" s="46">
        <v>8.15</v>
      </c>
      <c r="K172" s="65"/>
    </row>
    <row r="173" spans="1:11" s="66" customFormat="1" ht="36" customHeight="1">
      <c r="A173" s="95" t="s">
        <v>322</v>
      </c>
      <c r="B173" s="46" t="s">
        <v>88</v>
      </c>
      <c r="C173" s="74" t="str">
        <f>IF(B173="","",VLOOKUP(B173,Stations!$A$1:$S$42,3,FALSE))</f>
        <v>Tropical Beach</v>
      </c>
      <c r="D173" s="77">
        <f>IF(B173="", "",VLOOKUP(B173,Stations!$A$1:$T$42,13,))</f>
        <v>18.186927799999999</v>
      </c>
      <c r="E173" s="77">
        <f>IF(B173=""," ",VLOOKUP(B173,Stations!$A$1:$T$42,18,))</f>
        <v>-65.725966700000001</v>
      </c>
      <c r="F173" s="78" t="str">
        <f>IF(C173="","",VLOOKUP(B173,Stations!$A$1:$S$42,19,FALSE))</f>
        <v>Route 2: Arroyo - Luquillo</v>
      </c>
      <c r="G173" s="46" t="s">
        <v>277</v>
      </c>
      <c r="H173" s="46">
        <v>74</v>
      </c>
      <c r="I173" s="75">
        <v>26.9</v>
      </c>
      <c r="J173" s="46" t="s">
        <v>324</v>
      </c>
      <c r="K173" s="65"/>
    </row>
    <row r="174" spans="1:11" s="66" customFormat="1" ht="18" customHeight="1">
      <c r="A174" s="95" t="s">
        <v>322</v>
      </c>
      <c r="B174" s="46" t="s">
        <v>94</v>
      </c>
      <c r="C174" s="74" t="str">
        <f>IF(B174="","",VLOOKUP(B174,Stations!$A$1:$S$42,3,FALSE))</f>
        <v>Balneario Seven Seas</v>
      </c>
      <c r="D174" s="77">
        <f>IF(B174="", "",VLOOKUP(B174,Stations!$A$1:$T$42,13,))</f>
        <v>18.369266700000001</v>
      </c>
      <c r="E174" s="77">
        <f>IF(B174=""," ",VLOOKUP(B174,Stations!$A$1:$T$42,18,))</f>
        <v>-65.636072200000001</v>
      </c>
      <c r="F174" s="78" t="str">
        <f>IF(C174="","",VLOOKUP(B174,Stations!$A$1:$S$42,19,FALSE))</f>
        <v>Route 2: Arroyo - Luquillo</v>
      </c>
      <c r="G174" s="46" t="s">
        <v>277</v>
      </c>
      <c r="H174" s="46" t="s">
        <v>301</v>
      </c>
      <c r="I174" s="75">
        <v>27.1</v>
      </c>
      <c r="J174" s="46">
        <v>8.16</v>
      </c>
      <c r="K174" s="65"/>
    </row>
    <row r="175" spans="1:11" s="66" customFormat="1" ht="18" customHeight="1">
      <c r="A175" s="95" t="s">
        <v>322</v>
      </c>
      <c r="B175" s="46" t="s">
        <v>99</v>
      </c>
      <c r="C175" s="74" t="str">
        <f>IF(B175="","",VLOOKUP(B175,Stations!$A$1:$S$42,3,FALSE))</f>
        <v>Playa Azul</v>
      </c>
      <c r="D175" s="77">
        <f>IF(B175="", "",VLOOKUP(B175,Stations!$A$1:$T$42,13,))</f>
        <v>18.3818667</v>
      </c>
      <c r="E175" s="77">
        <f>IF(B175=""," ",VLOOKUP(B175,Stations!$A$1:$T$42,18,))</f>
        <v>-65.718458299999995</v>
      </c>
      <c r="F175" s="78" t="str">
        <f>IF(C175="","",VLOOKUP(B175,Stations!$A$1:$S$42,19,FALSE))</f>
        <v>Route 2: Arroyo - Luquillo</v>
      </c>
      <c r="G175" s="46" t="s">
        <v>277</v>
      </c>
      <c r="H175" s="46" t="s">
        <v>301</v>
      </c>
      <c r="I175" s="75">
        <v>26.8</v>
      </c>
      <c r="J175" s="46">
        <v>8.1999999999999993</v>
      </c>
      <c r="K175" s="65"/>
    </row>
    <row r="176" spans="1:11" s="66" customFormat="1" ht="18" customHeight="1">
      <c r="A176" s="95" t="s">
        <v>322</v>
      </c>
      <c r="B176" s="46" t="s">
        <v>105</v>
      </c>
      <c r="C176" s="74" t="str">
        <f>IF(B176="","",VLOOKUP(B176,Stations!$A$1:$S$42,3,FALSE))</f>
        <v>Balneario La Monserrate</v>
      </c>
      <c r="D176" s="77">
        <f>IF(B176="", "",VLOOKUP(B176,Stations!$A$1:$T$42,13,))</f>
        <v>18.385591699999999</v>
      </c>
      <c r="E176" s="77">
        <f>IF(B176=""," ",VLOOKUP(B176,Stations!$A$1:$T$42,18,))</f>
        <v>-65.729472200000004</v>
      </c>
      <c r="F176" s="78" t="str">
        <f>IF(C176="","",VLOOKUP(B176,Stations!$A$1:$S$42,19,FALSE))</f>
        <v>Route 2: Arroyo - Luquillo</v>
      </c>
      <c r="G176" s="46" t="s">
        <v>277</v>
      </c>
      <c r="H176" s="46" t="s">
        <v>301</v>
      </c>
      <c r="I176" s="75">
        <v>27.3</v>
      </c>
      <c r="J176" s="46">
        <v>8.1300000000000008</v>
      </c>
      <c r="K176" s="65"/>
    </row>
    <row r="177" spans="1:11" s="66" customFormat="1" ht="47.15" customHeight="1">
      <c r="A177" s="95" t="s">
        <v>327</v>
      </c>
      <c r="B177" s="46" t="s">
        <v>113</v>
      </c>
      <c r="C177" s="74" t="str">
        <f>IF(B177="","",VLOOKUP(B177,Stations!$A$1:$S$42,3,FALSE))</f>
        <v>Playita Rosada</v>
      </c>
      <c r="D177" s="77">
        <f>IF(B177="", "",VLOOKUP(B177,Stations!$A$1:$T$42,13,))</f>
        <v>17.971716700000002</v>
      </c>
      <c r="E177" s="77">
        <f>IF(B177=""," ",VLOOKUP(B177,Stations!$A$1:$T$42,18,))</f>
        <v>-66.031499999999994</v>
      </c>
      <c r="F177" s="78" t="str">
        <f>IF(C177="","",VLOOKUP(B177,Stations!$A$1:$S$42,19,FALSE))</f>
        <v>Route 3: Lajas - Salinas</v>
      </c>
      <c r="G177" s="46" t="s">
        <v>277</v>
      </c>
      <c r="H177" s="46" t="s">
        <v>301</v>
      </c>
      <c r="I177" s="75">
        <v>26.6</v>
      </c>
      <c r="J177" s="46">
        <v>8.16</v>
      </c>
      <c r="K177" s="65"/>
    </row>
    <row r="178" spans="1:11" s="66" customFormat="1" ht="18" customHeight="1">
      <c r="A178" s="95" t="s">
        <v>327</v>
      </c>
      <c r="B178" s="46" t="s">
        <v>120</v>
      </c>
      <c r="C178" s="74" t="str">
        <f>IF(B178="","",VLOOKUP(B178,Stations!$A$1:$S$42,3,FALSE))</f>
        <v>Playa Santa</v>
      </c>
      <c r="D178" s="77">
        <f>IF(B178="", "",VLOOKUP(B178,Stations!$A$1:$T$42,13,))</f>
        <v>17.937711100000001</v>
      </c>
      <c r="E178" s="77">
        <f>IF(B178=""," ",VLOOKUP(B178,Stations!$A$1:$T$42,18,))</f>
        <v>-66.955197200000001</v>
      </c>
      <c r="F178" s="78" t="str">
        <f>IF(C178="","",VLOOKUP(B178,Stations!$A$1:$S$42,19,FALSE))</f>
        <v>Route 3: Lajas - Salinas</v>
      </c>
      <c r="G178" s="46" t="s">
        <v>277</v>
      </c>
      <c r="H178" s="46" t="s">
        <v>301</v>
      </c>
      <c r="I178" s="75">
        <v>26.8</v>
      </c>
      <c r="J178" s="46">
        <v>8.15</v>
      </c>
      <c r="K178" s="65"/>
    </row>
    <row r="179" spans="1:11" s="66" customFormat="1" ht="18" customHeight="1">
      <c r="A179" s="95" t="s">
        <v>327</v>
      </c>
      <c r="B179" s="46" t="s">
        <v>127</v>
      </c>
      <c r="C179" s="74" t="str">
        <f>IF(B179="","",VLOOKUP(B179,Stations!$A$1:$S$42,3,FALSE))</f>
        <v>Caña Gorda</v>
      </c>
      <c r="D179" s="77">
        <f>IF(B179="", "",VLOOKUP(B179,Stations!$A$1:$T$42,13,))</f>
        <v>17.952530599999999</v>
      </c>
      <c r="E179" s="77">
        <f>IF(B179=""," ",VLOOKUP(B179,Stations!$A$1:$T$42,18,))</f>
        <v>-66.884561099999999</v>
      </c>
      <c r="F179" s="78" t="str">
        <f>IF(C179="","",VLOOKUP(B179,Stations!$A$1:$S$42,19,FALSE))</f>
        <v>Route 3: Lajas - Salinas</v>
      </c>
      <c r="G179" s="46" t="s">
        <v>277</v>
      </c>
      <c r="H179" s="46" t="s">
        <v>301</v>
      </c>
      <c r="I179" s="75">
        <v>26.7</v>
      </c>
      <c r="J179" s="46">
        <v>8.07</v>
      </c>
      <c r="K179" s="65"/>
    </row>
    <row r="180" spans="1:11" s="66" customFormat="1" ht="18" customHeight="1">
      <c r="A180" s="95" t="s">
        <v>327</v>
      </c>
      <c r="B180" s="46" t="s">
        <v>132</v>
      </c>
      <c r="C180" s="74" t="s">
        <v>302</v>
      </c>
      <c r="D180" s="77">
        <v>17.969283300000001</v>
      </c>
      <c r="E180" s="77">
        <v>-66.602727799999997</v>
      </c>
      <c r="F180" s="78" t="s">
        <v>109</v>
      </c>
      <c r="G180" s="46" t="s">
        <v>277</v>
      </c>
      <c r="H180" s="46">
        <v>10</v>
      </c>
      <c r="I180" s="75">
        <v>27</v>
      </c>
      <c r="J180" s="46">
        <v>7.16</v>
      </c>
      <c r="K180" s="65"/>
    </row>
    <row r="181" spans="1:11" s="66" customFormat="1" ht="18" customHeight="1">
      <c r="A181" s="95">
        <v>43122</v>
      </c>
      <c r="B181" s="46" t="s">
        <v>144</v>
      </c>
      <c r="C181" s="74" t="str">
        <f>IF(B181="","",VLOOKUP(B181,Stations!$A$1:$S$42,3,FALSE))</f>
        <v>Balneario de Salinas</v>
      </c>
      <c r="D181" s="77">
        <f>IF(B181="", "",VLOOKUP(B181,Stations!$A$1:$T$42,13,))</f>
        <v>17.977588900000001</v>
      </c>
      <c r="E181" s="77">
        <f>IF(B181=""," ",VLOOKUP(B181,Stations!$A$1:$T$42,18,))</f>
        <v>-66.332497200000006</v>
      </c>
      <c r="F181" s="78" t="str">
        <f>IF(C181="","",VLOOKUP(B181,Stations!$A$1:$S$42,19,FALSE))</f>
        <v>Route 3: Lajas - Salinas</v>
      </c>
      <c r="G181" s="46" t="s">
        <v>277</v>
      </c>
      <c r="H181" s="46" t="s">
        <v>301</v>
      </c>
      <c r="I181" s="75">
        <v>27</v>
      </c>
      <c r="J181" s="46" t="s">
        <v>325</v>
      </c>
      <c r="K181" s="65"/>
    </row>
    <row r="182" spans="1:11" s="66" customFormat="1" ht="17.5" customHeight="1">
      <c r="A182" s="95">
        <v>43122</v>
      </c>
      <c r="B182" s="46" t="s">
        <v>172</v>
      </c>
      <c r="C182" s="74" t="str">
        <f>IF(B182="","",VLOOKUP(B182,Stations!$A$1:$S$42,3,FALSE))</f>
        <v>Villa Lamela</v>
      </c>
      <c r="D182" s="77">
        <f>IF(B182="", "",VLOOKUP(B182,Stations!$A$1:$T$42,13,))</f>
        <v>18.064533300000001</v>
      </c>
      <c r="E182" s="77">
        <f>IF(B182=""," ",VLOOKUP(B182,Stations!$A$1:$T$42,18,))</f>
        <v>-67.197527800000003</v>
      </c>
      <c r="F182" s="78" t="str">
        <f>IF(C182="","",VLOOKUP(B182,Stations!$A$1:$S$42,19,FALSE))</f>
        <v>Route 4: Cabo Rojo</v>
      </c>
      <c r="G182" s="46" t="s">
        <v>277</v>
      </c>
      <c r="H182" s="46" t="s">
        <v>301</v>
      </c>
      <c r="I182" s="75">
        <v>25.7</v>
      </c>
      <c r="J182" s="46">
        <v>8.17</v>
      </c>
      <c r="K182" s="65"/>
    </row>
    <row r="183" spans="1:11" s="66" customFormat="1" ht="18" customHeight="1">
      <c r="A183" s="95">
        <v>43122</v>
      </c>
      <c r="B183" s="46" t="s">
        <v>167</v>
      </c>
      <c r="C183" s="74" t="str">
        <f>IF(B183="","",VLOOKUP(B183,Stations!$A$1:$S$42,3,FALSE))</f>
        <v xml:space="preserve">Playa Buyé </v>
      </c>
      <c r="D183" s="77">
        <f>IF(B183="", "",VLOOKUP(B183,Stations!$A$1:$T$42,13,))</f>
        <v>18.048872200000002</v>
      </c>
      <c r="E183" s="77">
        <f>IF(B183=""," ",VLOOKUP(B183,Stations!$A$1:$T$42,18,))</f>
        <v>-67.198625000000007</v>
      </c>
      <c r="F183" s="78" t="str">
        <f>IF(C183="","",VLOOKUP(B183,Stations!$A$1:$S$42,19,FALSE))</f>
        <v>Route 4: Cabo Rojo</v>
      </c>
      <c r="G183" s="46" t="s">
        <v>277</v>
      </c>
      <c r="H183" s="46">
        <v>20</v>
      </c>
      <c r="I183" s="75">
        <v>26.6</v>
      </c>
      <c r="J183" s="46">
        <v>8.11</v>
      </c>
      <c r="K183" s="65"/>
    </row>
    <row r="184" spans="1:11" s="66" customFormat="1" ht="18" customHeight="1">
      <c r="A184" s="95">
        <v>43122</v>
      </c>
      <c r="B184" s="46" t="s">
        <v>161</v>
      </c>
      <c r="C184" s="74" t="str">
        <f>IF(B184="","",VLOOKUP(B184,Stations!$A$1:$S$42,3,FALSE))</f>
        <v>Balneario de Boquerón</v>
      </c>
      <c r="D184" s="77">
        <f>IF(B184="", "",VLOOKUP(B184,Stations!$A$1:$T$42,13,))</f>
        <v>18.019441700000002</v>
      </c>
      <c r="E184" s="77">
        <f>IF(B184=""," ",VLOOKUP(B184,Stations!$A$1:$T$42,18,))</f>
        <v>-67.172244399999997</v>
      </c>
      <c r="F184" s="78" t="str">
        <f>IF(C184="","",VLOOKUP(B184,Stations!$A$1:$S$42,19,FALSE))</f>
        <v>Route 4: Cabo Rojo</v>
      </c>
      <c r="G184" s="46" t="s">
        <v>277</v>
      </c>
      <c r="H184" s="46">
        <v>10</v>
      </c>
      <c r="I184" s="75">
        <v>26.9</v>
      </c>
      <c r="J184" s="46">
        <v>8.1</v>
      </c>
      <c r="K184" s="65"/>
    </row>
    <row r="185" spans="1:11" s="66" customFormat="1" ht="18" customHeight="1">
      <c r="A185" s="95">
        <v>43122</v>
      </c>
      <c r="B185" s="46" t="s">
        <v>158</v>
      </c>
      <c r="C185" s="74" t="str">
        <f>IF(B185="","",VLOOKUP(B185,Stations!$A$1:$S$42,3,FALSE))</f>
        <v>Playa Moja Casabe</v>
      </c>
      <c r="D185" s="77">
        <f>IF(B185="", "",VLOOKUP(B185,Stations!$A$1:$T$42,13,))</f>
        <v>17.985810000000001</v>
      </c>
      <c r="E185" s="77">
        <f>IF(B185=""," ",VLOOKUP(B185,Stations!$A$1:$T$42,18,))</f>
        <v>-67.214590000000001</v>
      </c>
      <c r="F185" s="78" t="str">
        <f>IF(C185="","",VLOOKUP(B185,Stations!$A$1:$S$42,19,FALSE))</f>
        <v>Route 4: Cabo Rojo</v>
      </c>
      <c r="G185" s="46" t="s">
        <v>277</v>
      </c>
      <c r="H185" s="46" t="s">
        <v>301</v>
      </c>
      <c r="I185" s="75">
        <v>26.4</v>
      </c>
      <c r="J185" s="46">
        <v>8.0399999999999991</v>
      </c>
      <c r="K185" s="65"/>
    </row>
    <row r="186" spans="1:11" s="66" customFormat="1" ht="18" customHeight="1">
      <c r="A186" s="95">
        <v>43122</v>
      </c>
      <c r="B186" s="46" t="s">
        <v>151</v>
      </c>
      <c r="C186" s="74" t="str">
        <f>IF(B186="","",VLOOKUP(B186,Stations!$A$1:$S$42,3,FALSE))</f>
        <v>Playa el Combate</v>
      </c>
      <c r="D186" s="77">
        <f>IF(B186="", "",VLOOKUP(B186,Stations!$A$1:$T$42,13,))</f>
        <v>17.9747944</v>
      </c>
      <c r="E186" s="77">
        <f>IF(B186=""," ",VLOOKUP(B186,Stations!$A$1:$T$42,18,))</f>
        <v>-67.212905599999999</v>
      </c>
      <c r="F186" s="78" t="str">
        <f>IF(C186="","",VLOOKUP(B186,Stations!$A$1:$S$42,19,FALSE))</f>
        <v>Route 4: Cabo Rojo</v>
      </c>
      <c r="G186" s="46" t="s">
        <v>277</v>
      </c>
      <c r="H186" s="46">
        <v>10</v>
      </c>
      <c r="I186" s="75">
        <v>26.7</v>
      </c>
      <c r="J186" s="46" t="s">
        <v>326</v>
      </c>
      <c r="K186" s="65"/>
    </row>
    <row r="187" spans="1:11" s="66" customFormat="1" ht="36" customHeight="1">
      <c r="A187" s="95">
        <v>43122</v>
      </c>
      <c r="B187" s="46" t="s">
        <v>179</v>
      </c>
      <c r="C187" s="74" t="str">
        <f>IF(B187="","",VLOOKUP(B187,Stations!$A$1:$S$42,3,FALSE))</f>
        <v>Balneario de Añasco or Balneario Tres Hermanos</v>
      </c>
      <c r="D187" s="77">
        <f>IF(B187="", "",VLOOKUP(B187,Stations!$A$1:$T$42,13,))</f>
        <v>18.2879972</v>
      </c>
      <c r="E187" s="77">
        <f>IF(B187=""," ",VLOOKUP(B187,Stations!$A$1:$T$42,18,))</f>
        <v>-67.193922200000003</v>
      </c>
      <c r="F187" s="78" t="str">
        <f>IF(C187="","",VLOOKUP(B187,Stations!$A$1:$S$42,19,FALSE))</f>
        <v>Route 5: Añasco - Aguadilla</v>
      </c>
      <c r="G187" s="46" t="s">
        <v>277</v>
      </c>
      <c r="H187" s="46">
        <v>41</v>
      </c>
      <c r="I187" s="75">
        <v>26.3</v>
      </c>
      <c r="J187" s="46">
        <v>8.1300000000000008</v>
      </c>
      <c r="K187" s="65"/>
    </row>
    <row r="188" spans="1:11" s="66" customFormat="1" ht="18" customHeight="1">
      <c r="A188" s="95">
        <v>43122</v>
      </c>
      <c r="B188" s="46" t="s">
        <v>185</v>
      </c>
      <c r="C188" s="74" t="str">
        <f>IF(B188="","",VLOOKUP(B188,Stations!$A$1:$S$42,3,FALSE))</f>
        <v>Balneario de Rincón</v>
      </c>
      <c r="D188" s="77">
        <f>IF(B188="", "",VLOOKUP(B188,Stations!$A$1:$T$42,13,))</f>
        <v>18.340924999999999</v>
      </c>
      <c r="E188" s="77">
        <f>IF(B188=""," ",VLOOKUP(B188,Stations!$A$1:$T$42,18,))</f>
        <v>-67.256005599999995</v>
      </c>
      <c r="F188" s="78" t="str">
        <f>IF(C188="","",VLOOKUP(B188,Stations!$A$1:$S$42,19,FALSE))</f>
        <v>Route 5: Añasco - Aguadilla</v>
      </c>
      <c r="G188" s="46" t="s">
        <v>277</v>
      </c>
      <c r="H188" s="46">
        <v>30</v>
      </c>
      <c r="I188" s="75">
        <v>26.4</v>
      </c>
      <c r="J188" s="46">
        <v>8.14</v>
      </c>
      <c r="K188" s="65"/>
    </row>
    <row r="189" spans="1:11" s="66" customFormat="1" ht="18" customHeight="1">
      <c r="A189" s="95">
        <v>43122</v>
      </c>
      <c r="B189" s="46" t="s">
        <v>191</v>
      </c>
      <c r="C189" s="74" t="str">
        <f>IF(B189="","",VLOOKUP(B189,Stations!$A$1:$S$42,3,FALSE))</f>
        <v>Pico de Piedra</v>
      </c>
      <c r="D189" s="77">
        <f>IF(B189="", "",VLOOKUP(B189,Stations!$A$1:$T$42,13,))</f>
        <v>18.3843639</v>
      </c>
      <c r="E189" s="77">
        <f>IF(B189=""," ",VLOOKUP(B189,Stations!$A$1:$T$42,18,))</f>
        <v>-67.212988899999999</v>
      </c>
      <c r="F189" s="78" t="str">
        <f>IF(C189="","",VLOOKUP(B189,Stations!$A$1:$S$42,19,FALSE))</f>
        <v>Route 5: Añasco - Aguadilla</v>
      </c>
      <c r="G189" s="46" t="s">
        <v>277</v>
      </c>
      <c r="H189" s="46">
        <v>20</v>
      </c>
      <c r="I189" s="75">
        <v>26.8</v>
      </c>
      <c r="J189" s="46">
        <v>8.15</v>
      </c>
      <c r="K189" s="65"/>
    </row>
    <row r="190" spans="1:11" s="66" customFormat="1" ht="18" customHeight="1">
      <c r="A190" s="95">
        <v>43122</v>
      </c>
      <c r="B190" s="46" t="s">
        <v>197</v>
      </c>
      <c r="C190" s="74" t="str">
        <f>IF(B190="","",VLOOKUP(B190,Stations!$A$1:$S$42,3,FALSE))</f>
        <v>Balneario Crash Boat</v>
      </c>
      <c r="D190" s="77">
        <f>IF(B190="", "",VLOOKUP(B190,Stations!$A$1:$T$42,13,))</f>
        <v>18.457666700000001</v>
      </c>
      <c r="E190" s="77">
        <f>IF(B190=""," ",VLOOKUP(B190,Stations!$A$1:$T$42,18,))</f>
        <v>-67.163777800000005</v>
      </c>
      <c r="F190" s="78" t="str">
        <f>IF(C190="","",VLOOKUP(B190,Stations!$A$1:$S$42,19,FALSE))</f>
        <v>Route 5: Añasco - Aguadilla</v>
      </c>
      <c r="G190" s="46" t="s">
        <v>277</v>
      </c>
      <c r="H190" s="46">
        <v>20</v>
      </c>
      <c r="I190" s="75">
        <v>27.6</v>
      </c>
      <c r="J190" s="46" t="s">
        <v>328</v>
      </c>
      <c r="K190" s="65"/>
    </row>
    <row r="191" spans="1:11" s="66" customFormat="1" ht="18.649999999999999" customHeight="1">
      <c r="A191" s="95">
        <v>43123</v>
      </c>
      <c r="B191" s="46" t="s">
        <v>204</v>
      </c>
      <c r="C191" s="74" t="str">
        <f>IF(B191="","",VLOOKUP(B191,Stations!$A$1:$S$42,3,FALSE))</f>
        <v>Muelle de Arecibo</v>
      </c>
      <c r="D191" s="77">
        <f>IF(B191="", "",VLOOKUP(B191,Stations!$A$1:$T$42,13,))</f>
        <v>18.479258300000001</v>
      </c>
      <c r="E191" s="77">
        <f>IF(B191=""," ",VLOOKUP(B191,Stations!$A$1:$T$42,18,))</f>
        <v>-66.700466700000007</v>
      </c>
      <c r="F191" s="78" t="str">
        <f>IF(C191="","",VLOOKUP(B191,Stations!$A$1:$S$42,19,FALSE))</f>
        <v xml:space="preserve">Route: 6: Arecibo – Vega Alta </v>
      </c>
      <c r="G191" s="46" t="s">
        <v>277</v>
      </c>
      <c r="H191" s="46">
        <v>373</v>
      </c>
      <c r="I191" s="75">
        <v>25.3</v>
      </c>
      <c r="J191" s="46">
        <v>8.31</v>
      </c>
      <c r="K191" s="65"/>
    </row>
    <row r="192" spans="1:11" s="66" customFormat="1" ht="18" customHeight="1">
      <c r="A192" s="95">
        <v>43123</v>
      </c>
      <c r="B192" s="46" t="s">
        <v>210</v>
      </c>
      <c r="C192" s="74" t="str">
        <f>IF(B192="","",VLOOKUP(B192,Stations!$A$1:$S$42,3,FALSE))</f>
        <v>Mar Chiquita</v>
      </c>
      <c r="D192" s="77">
        <f>IF(B192="", "",VLOOKUP(B192,Stations!$A$1:$T$42,13,))</f>
        <v>18.472916699999999</v>
      </c>
      <c r="E192" s="77">
        <f>IF(B192=""," ",VLOOKUP(B192,Stations!$A$1:$T$42,18,))</f>
        <v>-66.485655600000001</v>
      </c>
      <c r="F192" s="78" t="str">
        <f>IF(C192="","",VLOOKUP(B192,Stations!$A$1:$S$42,19,FALSE))</f>
        <v xml:space="preserve">Route: 6: Arecibo – Vega Alta </v>
      </c>
      <c r="G192" s="46" t="s">
        <v>277</v>
      </c>
      <c r="H192" s="46">
        <v>246</v>
      </c>
      <c r="I192" s="75">
        <v>26.8</v>
      </c>
      <c r="J192" s="46">
        <v>8.19</v>
      </c>
      <c r="K192" s="65"/>
    </row>
    <row r="193" spans="1:11" s="66" customFormat="1" ht="18" customHeight="1">
      <c r="A193" s="95">
        <v>43123</v>
      </c>
      <c r="B193" s="46" t="s">
        <v>216</v>
      </c>
      <c r="C193" s="74" t="str">
        <f>IF(B193="","",VLOOKUP(B193,Stations!$A$1:$S$42,3,FALSE))</f>
        <v>Balneario de Puerto Nuevo</v>
      </c>
      <c r="D193" s="77">
        <f>IF(B193="", "",VLOOKUP(B193,Stations!$A$1:$T$42,13,))</f>
        <v>18.4913667</v>
      </c>
      <c r="E193" s="77">
        <f>IF(B193=""," ",VLOOKUP(B193,Stations!$A$1:$T$42,18,))</f>
        <v>-66.399044399999994</v>
      </c>
      <c r="F193" s="78" t="str">
        <f>IF(C193="","",VLOOKUP(B193,Stations!$A$1:$S$42,19,FALSE))</f>
        <v xml:space="preserve">Route: 6: Arecibo – Vega Alta </v>
      </c>
      <c r="G193" s="46" t="s">
        <v>277</v>
      </c>
      <c r="H193" s="46">
        <v>10</v>
      </c>
      <c r="I193" s="75">
        <v>26.1</v>
      </c>
      <c r="J193" s="46">
        <v>8.16</v>
      </c>
      <c r="K193" s="65"/>
    </row>
    <row r="194" spans="1:11" s="66" customFormat="1" ht="18" customHeight="1">
      <c r="A194" s="95">
        <v>43123</v>
      </c>
      <c r="B194" s="46" t="s">
        <v>222</v>
      </c>
      <c r="C194" s="74" t="str">
        <f>IF(B194="","",VLOOKUP(B194,Stations!$A$1:$S$42,3,FALSE))</f>
        <v>Balneario Cerro Gordo or Javier Calderón Nieves</v>
      </c>
      <c r="D194" s="77">
        <f>IF(B194="", "",VLOOKUP(B194,Stations!$A$1:$T$42,13,))</f>
        <v>18.481249999999999</v>
      </c>
      <c r="E194" s="77">
        <f>IF(B194=""," ",VLOOKUP(B194,Stations!$A$1:$T$42,18,))</f>
        <v>-66.340655600000005</v>
      </c>
      <c r="F194" s="78" t="str">
        <f>IF(C194="","",VLOOKUP(B194,Stations!$A$1:$S$42,19,FALSE))</f>
        <v xml:space="preserve">Route: 6: Arecibo – Vega Alta </v>
      </c>
      <c r="G194" s="46" t="s">
        <v>277</v>
      </c>
      <c r="H194" s="46" t="s">
        <v>301</v>
      </c>
      <c r="I194" s="75">
        <v>26.8</v>
      </c>
      <c r="J194" s="46" t="s">
        <v>329</v>
      </c>
      <c r="K194" s="65"/>
    </row>
    <row r="195" spans="1:11" s="66" customFormat="1" ht="18.649999999999999" customHeight="1">
      <c r="A195" s="95">
        <v>43129</v>
      </c>
      <c r="B195" s="46" t="s">
        <v>204</v>
      </c>
      <c r="C195" s="74" t="str">
        <f>IF(B195="","",VLOOKUP(B195,Stations!$A$1:$S$42,3,FALSE))</f>
        <v>Muelle de Arecibo</v>
      </c>
      <c r="D195" s="77">
        <f>IF(B195="", "",VLOOKUP(B195,Stations!$A$1:$T$42,13,))</f>
        <v>18.479258300000001</v>
      </c>
      <c r="E195" s="77">
        <f>IF(B195=""," ",VLOOKUP(B195,Stations!$A$1:$T$42,18,))</f>
        <v>-66.700466700000007</v>
      </c>
      <c r="F195" s="78" t="str">
        <f>IF(C195="","",VLOOKUP(B195,Stations!$A$1:$S$42,19,FALSE))</f>
        <v xml:space="preserve">Route: 6: Arecibo – Vega Alta </v>
      </c>
      <c r="G195" s="46" t="s">
        <v>305</v>
      </c>
      <c r="H195" s="46">
        <v>404</v>
      </c>
      <c r="I195" s="75">
        <v>24</v>
      </c>
      <c r="J195" s="46" t="s">
        <v>305</v>
      </c>
      <c r="K195" s="65"/>
    </row>
    <row r="196" spans="1:11" s="66" customFormat="1" ht="18.649999999999999" customHeight="1">
      <c r="A196" s="95">
        <v>43129</v>
      </c>
      <c r="B196" s="46" t="s">
        <v>58</v>
      </c>
      <c r="C196" s="74" t="s">
        <v>55</v>
      </c>
      <c r="D196" s="77">
        <v>18.4478583</v>
      </c>
      <c r="E196" s="77">
        <v>-65.906230600000001</v>
      </c>
      <c r="F196" s="78" t="s">
        <v>4</v>
      </c>
      <c r="G196" s="46" t="s">
        <v>305</v>
      </c>
      <c r="H196" s="46">
        <v>20</v>
      </c>
      <c r="I196" s="75">
        <v>27</v>
      </c>
      <c r="J196" s="46" t="s">
        <v>305</v>
      </c>
      <c r="K196" s="65"/>
    </row>
    <row r="197" spans="1:11" s="66" customFormat="1" ht="36" customHeight="1">
      <c r="A197" s="95">
        <v>43129</v>
      </c>
      <c r="B197" s="46" t="s">
        <v>88</v>
      </c>
      <c r="C197" s="74" t="str">
        <f>IF(B197="","",VLOOKUP(B197,Stations!$A$1:$S$42,3,FALSE))</f>
        <v>Tropical Beach</v>
      </c>
      <c r="D197" s="77">
        <f>IF(B197="", "",VLOOKUP(B197,Stations!$A$1:$T$42,13,))</f>
        <v>18.186927799999999</v>
      </c>
      <c r="E197" s="77">
        <f>IF(B197=""," ",VLOOKUP(B197,Stations!$A$1:$T$42,18,))</f>
        <v>-65.725966700000001</v>
      </c>
      <c r="F197" s="78" t="str">
        <f>IF(C197="","",VLOOKUP(B197,Stations!$A$1:$S$42,19,FALSE))</f>
        <v>Route 2: Arroyo - Luquillo</v>
      </c>
      <c r="G197" s="46" t="s">
        <v>305</v>
      </c>
      <c r="H197" s="72">
        <v>2098</v>
      </c>
      <c r="I197" s="75">
        <v>25</v>
      </c>
      <c r="J197" s="46" t="s">
        <v>305</v>
      </c>
      <c r="K197" s="65"/>
    </row>
    <row r="198" spans="1:11" ht="18" customHeight="1">
      <c r="A198" s="94">
        <v>43137</v>
      </c>
      <c r="B198" s="26" t="s">
        <v>9</v>
      </c>
      <c r="C198" s="34" t="s">
        <v>5</v>
      </c>
      <c r="D198" s="35">
        <v>18.474694400000001</v>
      </c>
      <c r="E198" s="35">
        <v>-66.280891699999998</v>
      </c>
      <c r="F198" s="36" t="s">
        <v>4</v>
      </c>
      <c r="G198" s="26" t="s">
        <v>277</v>
      </c>
      <c r="H198" s="26">
        <v>30</v>
      </c>
      <c r="I198" s="39">
        <v>26</v>
      </c>
      <c r="J198" s="26">
        <v>7.8</v>
      </c>
      <c r="K198" s="37"/>
    </row>
    <row r="199" spans="1:11" ht="18" customHeight="1">
      <c r="A199" s="94">
        <v>43137</v>
      </c>
      <c r="B199" s="26" t="s">
        <v>16</v>
      </c>
      <c r="C199" s="34" t="s">
        <v>13</v>
      </c>
      <c r="D199" s="35">
        <v>18.471658300000001</v>
      </c>
      <c r="E199" s="35">
        <v>-66.185994399999998</v>
      </c>
      <c r="F199" s="36" t="s">
        <v>4</v>
      </c>
      <c r="G199" s="26" t="s">
        <v>277</v>
      </c>
      <c r="H199" s="26">
        <v>30</v>
      </c>
      <c r="I199" s="39">
        <v>26.2</v>
      </c>
      <c r="J199" s="26">
        <v>7.54</v>
      </c>
      <c r="K199" s="37"/>
    </row>
    <row r="200" spans="1:11" ht="18" customHeight="1">
      <c r="A200" s="94">
        <v>43137</v>
      </c>
      <c r="B200" s="26" t="s">
        <v>22</v>
      </c>
      <c r="C200" s="34" t="s">
        <v>19</v>
      </c>
      <c r="D200" s="35">
        <v>18.467236100000001</v>
      </c>
      <c r="E200" s="35">
        <v>-66.089958300000006</v>
      </c>
      <c r="F200" s="36" t="s">
        <v>4</v>
      </c>
      <c r="G200" s="26" t="s">
        <v>277</v>
      </c>
      <c r="H200" s="26" t="s">
        <v>301</v>
      </c>
      <c r="I200" s="39">
        <v>27.2</v>
      </c>
      <c r="J200" s="26">
        <v>8.07</v>
      </c>
      <c r="K200" s="37"/>
    </row>
    <row r="201" spans="1:11" ht="18" customHeight="1">
      <c r="A201" s="94">
        <v>43137</v>
      </c>
      <c r="B201" s="26" t="s">
        <v>280</v>
      </c>
      <c r="C201" s="34" t="s">
        <v>26</v>
      </c>
      <c r="D201" s="35">
        <v>18.466730600000002</v>
      </c>
      <c r="E201" s="35">
        <v>-66.086666699999995</v>
      </c>
      <c r="F201" s="36" t="s">
        <v>4</v>
      </c>
      <c r="G201" s="26" t="s">
        <v>277</v>
      </c>
      <c r="H201" s="26" t="s">
        <v>301</v>
      </c>
      <c r="I201" s="39">
        <v>26.9</v>
      </c>
      <c r="J201" s="26">
        <v>8.17</v>
      </c>
      <c r="K201" s="37"/>
    </row>
    <row r="202" spans="1:11" ht="18" customHeight="1">
      <c r="A202" s="94">
        <v>43137</v>
      </c>
      <c r="B202" s="26" t="s">
        <v>33</v>
      </c>
      <c r="C202" s="34" t="s">
        <v>30</v>
      </c>
      <c r="D202" s="35">
        <v>18.461130600000001</v>
      </c>
      <c r="E202" s="35">
        <v>-66.082408299999997</v>
      </c>
      <c r="F202" s="36" t="s">
        <v>4</v>
      </c>
      <c r="G202" s="26" t="s">
        <v>277</v>
      </c>
      <c r="H202" s="26" t="s">
        <v>301</v>
      </c>
      <c r="I202" s="39">
        <v>27.3</v>
      </c>
      <c r="J202" s="26">
        <v>8.17</v>
      </c>
      <c r="K202" s="37"/>
    </row>
    <row r="203" spans="1:11" ht="18" customHeight="1">
      <c r="A203" s="94">
        <v>43137</v>
      </c>
      <c r="B203" s="26" t="s">
        <v>39</v>
      </c>
      <c r="C203" s="34" t="s">
        <v>36</v>
      </c>
      <c r="D203" s="35">
        <v>18.453011100000001</v>
      </c>
      <c r="E203" s="35">
        <v>-66.048880600000004</v>
      </c>
      <c r="F203" s="36" t="s">
        <v>4</v>
      </c>
      <c r="G203" s="26" t="s">
        <v>277</v>
      </c>
      <c r="H203" s="26" t="s">
        <v>301</v>
      </c>
      <c r="I203" s="39">
        <v>27.2</v>
      </c>
      <c r="J203" s="26">
        <v>8.16</v>
      </c>
      <c r="K203" s="37"/>
    </row>
    <row r="204" spans="1:11" ht="47.15" customHeight="1">
      <c r="A204" s="94">
        <v>43137</v>
      </c>
      <c r="B204" s="26" t="s">
        <v>45</v>
      </c>
      <c r="C204" s="34" t="s">
        <v>42</v>
      </c>
      <c r="D204" s="35">
        <v>18.444091700000001</v>
      </c>
      <c r="E204" s="35">
        <v>-66.022149999999996</v>
      </c>
      <c r="F204" s="36" t="s">
        <v>4</v>
      </c>
      <c r="G204" s="26" t="s">
        <v>277</v>
      </c>
      <c r="H204" s="26">
        <v>41</v>
      </c>
      <c r="I204" s="39">
        <v>26.7</v>
      </c>
      <c r="J204" s="26">
        <v>8.18</v>
      </c>
      <c r="K204" s="37"/>
    </row>
    <row r="205" spans="1:11" ht="47.15" customHeight="1">
      <c r="A205" s="94">
        <v>43137</v>
      </c>
      <c r="B205" s="26" t="s">
        <v>51</v>
      </c>
      <c r="C205" s="34" t="s">
        <v>49</v>
      </c>
      <c r="D205" s="35">
        <v>18.4459889</v>
      </c>
      <c r="E205" s="35">
        <v>-66.003572199999994</v>
      </c>
      <c r="F205" s="36" t="s">
        <v>4</v>
      </c>
      <c r="G205" s="26" t="s">
        <v>277</v>
      </c>
      <c r="H205" s="26" t="s">
        <v>301</v>
      </c>
      <c r="I205" s="39">
        <v>26.5</v>
      </c>
      <c r="J205" s="26">
        <v>8.16</v>
      </c>
      <c r="K205" s="37"/>
    </row>
    <row r="206" spans="1:11" ht="47.15" customHeight="1">
      <c r="A206" s="94">
        <v>43137</v>
      </c>
      <c r="B206" s="26" t="s">
        <v>58</v>
      </c>
      <c r="C206" s="34" t="s">
        <v>55</v>
      </c>
      <c r="D206" s="35">
        <v>18.4478583</v>
      </c>
      <c r="E206" s="35">
        <v>-65.906230600000001</v>
      </c>
      <c r="F206" s="36" t="s">
        <v>4</v>
      </c>
      <c r="G206" s="26" t="s">
        <v>277</v>
      </c>
      <c r="H206" s="26">
        <v>10</v>
      </c>
      <c r="I206" s="39">
        <v>27.3</v>
      </c>
      <c r="J206" s="26">
        <v>8.1199999999999992</v>
      </c>
      <c r="K206" s="37"/>
    </row>
    <row r="207" spans="1:11" ht="18" customHeight="1">
      <c r="A207" s="94">
        <v>43137</v>
      </c>
      <c r="B207" s="26" t="s">
        <v>65</v>
      </c>
      <c r="C207" s="34" t="s">
        <v>62</v>
      </c>
      <c r="D207" s="35">
        <v>17.9620417</v>
      </c>
      <c r="E207" s="35">
        <v>-66.040000000000006</v>
      </c>
      <c r="F207" s="36" t="s">
        <v>61</v>
      </c>
      <c r="G207" s="26" t="s">
        <v>277</v>
      </c>
      <c r="H207" s="26">
        <v>10</v>
      </c>
      <c r="I207" s="39">
        <v>25.8</v>
      </c>
      <c r="J207" s="26">
        <v>8.1199999999999992</v>
      </c>
      <c r="K207" s="37"/>
    </row>
    <row r="208" spans="1:11" ht="36" customHeight="1">
      <c r="A208" s="94">
        <v>43137</v>
      </c>
      <c r="B208" s="26" t="s">
        <v>71</v>
      </c>
      <c r="C208" s="34" t="s">
        <v>69</v>
      </c>
      <c r="D208" s="35">
        <v>17.973974999999999</v>
      </c>
      <c r="E208" s="35">
        <v>-65.988980600000005</v>
      </c>
      <c r="F208" s="36" t="s">
        <v>61</v>
      </c>
      <c r="G208" s="26" t="s">
        <v>277</v>
      </c>
      <c r="H208" s="26" t="s">
        <v>301</v>
      </c>
      <c r="I208" s="39">
        <v>25.3</v>
      </c>
      <c r="J208" s="26">
        <v>8.16</v>
      </c>
      <c r="K208" s="37"/>
    </row>
    <row r="209" spans="1:11" ht="36" customHeight="1">
      <c r="A209" s="94">
        <v>43137</v>
      </c>
      <c r="B209" s="26" t="s">
        <v>77</v>
      </c>
      <c r="C209" s="34" t="s">
        <v>74</v>
      </c>
      <c r="D209" s="35">
        <v>18.062694400000002</v>
      </c>
      <c r="E209" s="35">
        <v>-65.819194400000001</v>
      </c>
      <c r="F209" s="36" t="s">
        <v>61</v>
      </c>
      <c r="G209" s="26" t="s">
        <v>277</v>
      </c>
      <c r="H209" s="26">
        <v>75</v>
      </c>
      <c r="I209" s="39">
        <v>26.2</v>
      </c>
      <c r="J209" s="26">
        <v>8.1199999999999992</v>
      </c>
      <c r="K209" s="37"/>
    </row>
    <row r="210" spans="1:11" ht="18" customHeight="1">
      <c r="A210" s="94">
        <v>43137</v>
      </c>
      <c r="B210" s="26" t="s">
        <v>83</v>
      </c>
      <c r="C210" s="34" t="s">
        <v>80</v>
      </c>
      <c r="D210" s="35">
        <v>18.158413899999999</v>
      </c>
      <c r="E210" s="35">
        <v>-65.755186100000003</v>
      </c>
      <c r="F210" s="36" t="s">
        <v>61</v>
      </c>
      <c r="G210" s="26" t="s">
        <v>277</v>
      </c>
      <c r="H210" s="26">
        <v>122</v>
      </c>
      <c r="I210" s="39">
        <v>25.6</v>
      </c>
      <c r="J210" s="26">
        <v>8.1300000000000008</v>
      </c>
      <c r="K210" s="37"/>
    </row>
    <row r="211" spans="1:11" ht="18" customHeight="1">
      <c r="A211" s="94">
        <v>43137</v>
      </c>
      <c r="B211" s="26" t="s">
        <v>88</v>
      </c>
      <c r="C211" s="34" t="s">
        <v>86</v>
      </c>
      <c r="D211" s="35">
        <v>18.186927799999999</v>
      </c>
      <c r="E211" s="35">
        <v>-65.725966700000001</v>
      </c>
      <c r="F211" s="36" t="s">
        <v>61</v>
      </c>
      <c r="G211" s="26" t="s">
        <v>277</v>
      </c>
      <c r="H211" s="26">
        <v>166</v>
      </c>
      <c r="I211" s="39">
        <v>25.6</v>
      </c>
      <c r="J211" s="26">
        <v>8.4</v>
      </c>
      <c r="K211" s="37"/>
    </row>
    <row r="212" spans="1:11" ht="18" customHeight="1">
      <c r="A212" s="94">
        <v>43137</v>
      </c>
      <c r="B212" s="26" t="s">
        <v>94</v>
      </c>
      <c r="C212" s="34" t="s">
        <v>91</v>
      </c>
      <c r="D212" s="35">
        <v>18.369266700000001</v>
      </c>
      <c r="E212" s="35">
        <v>-65.636072200000001</v>
      </c>
      <c r="F212" s="36" t="s">
        <v>61</v>
      </c>
      <c r="G212" s="26" t="s">
        <v>277</v>
      </c>
      <c r="H212" s="26">
        <v>10</v>
      </c>
      <c r="I212" s="39">
        <v>26.2</v>
      </c>
      <c r="J212" s="26">
        <v>8.36</v>
      </c>
      <c r="K212" s="37"/>
    </row>
    <row r="213" spans="1:11" ht="18" customHeight="1">
      <c r="A213" s="94">
        <v>43137</v>
      </c>
      <c r="B213" s="26" t="s">
        <v>99</v>
      </c>
      <c r="C213" s="34" t="s">
        <v>97</v>
      </c>
      <c r="D213" s="35">
        <v>18.3818667</v>
      </c>
      <c r="E213" s="35">
        <v>-65.718458299999995</v>
      </c>
      <c r="F213" s="36" t="s">
        <v>61</v>
      </c>
      <c r="G213" s="26" t="s">
        <v>277</v>
      </c>
      <c r="H213" s="26">
        <v>10</v>
      </c>
      <c r="I213" s="39">
        <v>26.3</v>
      </c>
      <c r="J213" s="26">
        <v>8.67</v>
      </c>
      <c r="K213" s="37"/>
    </row>
    <row r="214" spans="1:11" ht="18" customHeight="1">
      <c r="A214" s="94">
        <v>43137</v>
      </c>
      <c r="B214" s="26" t="s">
        <v>105</v>
      </c>
      <c r="C214" s="34" t="s">
        <v>102</v>
      </c>
      <c r="D214" s="35">
        <v>18.385591699999999</v>
      </c>
      <c r="E214" s="35">
        <v>-65.729472200000004</v>
      </c>
      <c r="F214" s="36" t="s">
        <v>61</v>
      </c>
      <c r="G214" s="26" t="s">
        <v>277</v>
      </c>
      <c r="H214" s="26" t="s">
        <v>301</v>
      </c>
      <c r="I214" s="39">
        <v>26.9</v>
      </c>
      <c r="J214" s="26">
        <v>8.52</v>
      </c>
      <c r="K214" s="37"/>
    </row>
    <row r="215" spans="1:11" ht="18" customHeight="1">
      <c r="A215" s="94">
        <v>43137</v>
      </c>
      <c r="B215" s="26" t="s">
        <v>113</v>
      </c>
      <c r="C215" s="34" t="s">
        <v>110</v>
      </c>
      <c r="D215" s="35">
        <v>17.971716700000002</v>
      </c>
      <c r="E215" s="35">
        <v>-66.031499999999994</v>
      </c>
      <c r="F215" s="36" t="s">
        <v>109</v>
      </c>
      <c r="G215" s="26" t="s">
        <v>277</v>
      </c>
      <c r="H215" s="26" t="s">
        <v>301</v>
      </c>
      <c r="I215" s="39">
        <v>26.2</v>
      </c>
      <c r="J215" s="26">
        <v>7.11</v>
      </c>
      <c r="K215" s="37"/>
    </row>
    <row r="216" spans="1:11" ht="18" customHeight="1">
      <c r="A216" s="94">
        <v>43137</v>
      </c>
      <c r="B216" s="26" t="s">
        <v>120</v>
      </c>
      <c r="C216" s="34" t="s">
        <v>117</v>
      </c>
      <c r="D216" s="35">
        <v>17.937711100000001</v>
      </c>
      <c r="E216" s="35">
        <v>-66.955197200000001</v>
      </c>
      <c r="F216" s="36" t="s">
        <v>109</v>
      </c>
      <c r="G216" s="26" t="s">
        <v>277</v>
      </c>
      <c r="H216" s="26" t="s">
        <v>301</v>
      </c>
      <c r="I216" s="39">
        <v>26.6</v>
      </c>
      <c r="J216" s="26">
        <v>7.95</v>
      </c>
      <c r="K216" s="37"/>
    </row>
    <row r="217" spans="1:11" ht="18" customHeight="1">
      <c r="A217" s="94">
        <v>43137</v>
      </c>
      <c r="B217" s="26" t="s">
        <v>127</v>
      </c>
      <c r="C217" s="34" t="s">
        <v>124</v>
      </c>
      <c r="D217" s="35">
        <v>17.952530599999999</v>
      </c>
      <c r="E217" s="35">
        <v>-66.884561099999999</v>
      </c>
      <c r="F217" s="36" t="s">
        <v>109</v>
      </c>
      <c r="G217" s="26" t="s">
        <v>277</v>
      </c>
      <c r="H217" s="26" t="s">
        <v>301</v>
      </c>
      <c r="I217" s="39">
        <v>27.2</v>
      </c>
      <c r="J217" s="26">
        <v>8.0299999999999994</v>
      </c>
      <c r="K217" s="37"/>
    </row>
    <row r="218" spans="1:11" ht="18" customHeight="1">
      <c r="A218" s="94">
        <v>43137</v>
      </c>
      <c r="B218" s="26" t="s">
        <v>132</v>
      </c>
      <c r="C218" s="34" t="s">
        <v>302</v>
      </c>
      <c r="D218" s="35">
        <v>17.969283300000001</v>
      </c>
      <c r="E218" s="35">
        <v>-66.602727799999997</v>
      </c>
      <c r="F218" s="36" t="s">
        <v>109</v>
      </c>
      <c r="G218" s="26" t="s">
        <v>277</v>
      </c>
      <c r="H218" s="26" t="s">
        <v>301</v>
      </c>
      <c r="I218" s="39">
        <v>27.1</v>
      </c>
      <c r="J218" s="26">
        <v>7.94</v>
      </c>
      <c r="K218" s="37"/>
    </row>
    <row r="219" spans="1:11" ht="18" customHeight="1">
      <c r="A219" s="94">
        <v>43137</v>
      </c>
      <c r="B219" s="26" t="s">
        <v>144</v>
      </c>
      <c r="C219" s="34" t="s">
        <v>142</v>
      </c>
      <c r="D219" s="35">
        <v>17.977588900000001</v>
      </c>
      <c r="E219" s="35">
        <v>-66.332497200000006</v>
      </c>
      <c r="F219" s="36" t="s">
        <v>109</v>
      </c>
      <c r="G219" s="26" t="s">
        <v>277</v>
      </c>
      <c r="H219" s="26" t="s">
        <v>301</v>
      </c>
      <c r="I219" s="39">
        <v>27</v>
      </c>
      <c r="J219" s="26">
        <v>8.15</v>
      </c>
      <c r="K219" s="37"/>
    </row>
    <row r="220" spans="1:11" ht="18" customHeight="1">
      <c r="A220" s="94">
        <v>43136</v>
      </c>
      <c r="B220" s="26" t="s">
        <v>172</v>
      </c>
      <c r="C220" s="34" t="s">
        <v>170</v>
      </c>
      <c r="D220" s="35">
        <v>18.064533300000001</v>
      </c>
      <c r="E220" s="35">
        <v>-67.197527800000003</v>
      </c>
      <c r="F220" s="36" t="s">
        <v>147</v>
      </c>
      <c r="G220" s="26" t="s">
        <v>277</v>
      </c>
      <c r="H220" s="26" t="s">
        <v>301</v>
      </c>
      <c r="I220" s="39">
        <v>25</v>
      </c>
      <c r="J220" s="26">
        <v>8.0299999999999994</v>
      </c>
      <c r="K220" s="37"/>
    </row>
    <row r="221" spans="1:11" ht="36" customHeight="1">
      <c r="A221" s="94">
        <v>43136</v>
      </c>
      <c r="B221" s="26" t="s">
        <v>167</v>
      </c>
      <c r="C221" s="34" t="s">
        <v>164</v>
      </c>
      <c r="D221" s="35">
        <v>18.048872200000002</v>
      </c>
      <c r="E221" s="35">
        <v>-67.198625000000007</v>
      </c>
      <c r="F221" s="36" t="s">
        <v>147</v>
      </c>
      <c r="G221" s="26" t="s">
        <v>277</v>
      </c>
      <c r="H221" s="26" t="s">
        <v>301</v>
      </c>
      <c r="I221" s="39">
        <v>26.3</v>
      </c>
      <c r="J221" s="26">
        <v>8.1199999999999992</v>
      </c>
      <c r="K221" s="37"/>
    </row>
    <row r="222" spans="1:11" ht="18" customHeight="1">
      <c r="A222" s="94">
        <v>43136</v>
      </c>
      <c r="B222" s="26" t="s">
        <v>161</v>
      </c>
      <c r="C222" s="34" t="s">
        <v>159</v>
      </c>
      <c r="D222" s="35">
        <v>18.019441700000002</v>
      </c>
      <c r="E222" s="35">
        <v>-67.172244399999997</v>
      </c>
      <c r="F222" s="36" t="s">
        <v>147</v>
      </c>
      <c r="G222" s="26" t="s">
        <v>277</v>
      </c>
      <c r="H222" s="26" t="s">
        <v>301</v>
      </c>
      <c r="I222" s="39">
        <v>25.9</v>
      </c>
      <c r="J222" s="26">
        <v>8.18</v>
      </c>
      <c r="K222" s="37"/>
    </row>
    <row r="223" spans="1:11" ht="18" customHeight="1">
      <c r="A223" s="94">
        <v>43136</v>
      </c>
      <c r="B223" s="26" t="s">
        <v>158</v>
      </c>
      <c r="C223" s="34" t="s">
        <v>155</v>
      </c>
      <c r="D223" s="35">
        <v>17.985810000000001</v>
      </c>
      <c r="E223" s="35">
        <v>-67.214590000000001</v>
      </c>
      <c r="F223" s="36" t="s">
        <v>147</v>
      </c>
      <c r="G223" s="26" t="s">
        <v>277</v>
      </c>
      <c r="H223" s="26">
        <v>41</v>
      </c>
      <c r="I223" s="39">
        <v>26.5</v>
      </c>
      <c r="J223" s="26">
        <v>8.1300000000000008</v>
      </c>
      <c r="K223" s="37"/>
    </row>
    <row r="224" spans="1:11" ht="18" customHeight="1">
      <c r="A224" s="94">
        <v>43136</v>
      </c>
      <c r="B224" s="26" t="s">
        <v>151</v>
      </c>
      <c r="C224" s="34" t="s">
        <v>148</v>
      </c>
      <c r="D224" s="35">
        <v>17.9747944</v>
      </c>
      <c r="E224" s="35">
        <v>-67.212905599999999</v>
      </c>
      <c r="F224" s="36" t="s">
        <v>147</v>
      </c>
      <c r="G224" s="26" t="s">
        <v>277</v>
      </c>
      <c r="H224" s="26">
        <v>10</v>
      </c>
      <c r="I224" s="39">
        <v>26.5</v>
      </c>
      <c r="J224" s="26">
        <v>8.16</v>
      </c>
      <c r="K224" s="37"/>
    </row>
    <row r="225" spans="1:11" ht="18" customHeight="1">
      <c r="A225" s="94">
        <v>43136</v>
      </c>
      <c r="B225" s="26" t="s">
        <v>179</v>
      </c>
      <c r="C225" s="34" t="s">
        <v>176</v>
      </c>
      <c r="D225" s="35">
        <v>18.2879972</v>
      </c>
      <c r="E225" s="35">
        <v>-67.193922200000003</v>
      </c>
      <c r="F225" s="36" t="s">
        <v>175</v>
      </c>
      <c r="G225" s="26" t="s">
        <v>277</v>
      </c>
      <c r="H225" s="26" t="s">
        <v>301</v>
      </c>
      <c r="I225" s="39">
        <v>26.1</v>
      </c>
      <c r="J225" s="26">
        <v>8.09</v>
      </c>
      <c r="K225" s="37"/>
    </row>
    <row r="226" spans="1:11" ht="18" customHeight="1">
      <c r="A226" s="94">
        <v>43136</v>
      </c>
      <c r="B226" s="26" t="s">
        <v>185</v>
      </c>
      <c r="C226" s="34" t="s">
        <v>182</v>
      </c>
      <c r="D226" s="35">
        <v>18.340924999999999</v>
      </c>
      <c r="E226" s="35">
        <v>-67.256005599999995</v>
      </c>
      <c r="F226" s="36" t="s">
        <v>175</v>
      </c>
      <c r="G226" s="26" t="s">
        <v>277</v>
      </c>
      <c r="H226" s="26">
        <v>31</v>
      </c>
      <c r="I226" s="39">
        <v>26.9</v>
      </c>
      <c r="J226" s="26">
        <v>8.15</v>
      </c>
      <c r="K226" s="37"/>
    </row>
    <row r="227" spans="1:11" ht="18" customHeight="1">
      <c r="A227" s="94">
        <v>43136</v>
      </c>
      <c r="B227" s="26" t="s">
        <v>191</v>
      </c>
      <c r="C227" s="34" t="s">
        <v>188</v>
      </c>
      <c r="D227" s="35">
        <v>18.3843639</v>
      </c>
      <c r="E227" s="35">
        <v>-67.212988899999999</v>
      </c>
      <c r="F227" s="36" t="s">
        <v>175</v>
      </c>
      <c r="G227" s="26" t="s">
        <v>277</v>
      </c>
      <c r="H227" s="26">
        <v>31</v>
      </c>
      <c r="I227" s="39">
        <v>27.1</v>
      </c>
      <c r="J227" s="26">
        <v>8.19</v>
      </c>
      <c r="K227" s="37"/>
    </row>
    <row r="228" spans="1:11" ht="36" customHeight="1">
      <c r="A228" s="94">
        <v>43136</v>
      </c>
      <c r="B228" s="26" t="s">
        <v>197</v>
      </c>
      <c r="C228" s="34" t="s">
        <v>194</v>
      </c>
      <c r="D228" s="35">
        <v>18.457666700000001</v>
      </c>
      <c r="E228" s="35">
        <v>-67.163777800000005</v>
      </c>
      <c r="F228" s="36" t="s">
        <v>175</v>
      </c>
      <c r="G228" s="26" t="s">
        <v>277</v>
      </c>
      <c r="H228" s="26" t="s">
        <v>301</v>
      </c>
      <c r="I228" s="39">
        <v>28.2</v>
      </c>
      <c r="J228" s="26">
        <v>8.18</v>
      </c>
      <c r="K228" s="37"/>
    </row>
    <row r="229" spans="1:11" ht="18" customHeight="1">
      <c r="A229" s="94">
        <v>43136</v>
      </c>
      <c r="B229" s="26" t="s">
        <v>204</v>
      </c>
      <c r="C229" s="34" t="s">
        <v>201</v>
      </c>
      <c r="D229" s="35">
        <v>18.479258300000001</v>
      </c>
      <c r="E229" s="35">
        <v>-66.700466700000007</v>
      </c>
      <c r="F229" s="36" t="s">
        <v>200</v>
      </c>
      <c r="G229" s="26" t="s">
        <v>277</v>
      </c>
      <c r="H229" s="26">
        <v>408</v>
      </c>
      <c r="I229" s="39">
        <v>24.8</v>
      </c>
      <c r="J229" s="26">
        <v>8.18</v>
      </c>
      <c r="K229" s="37"/>
    </row>
    <row r="230" spans="1:11" ht="18" customHeight="1">
      <c r="A230" s="94">
        <v>43136</v>
      </c>
      <c r="B230" s="26" t="s">
        <v>210</v>
      </c>
      <c r="C230" s="34" t="s">
        <v>207</v>
      </c>
      <c r="D230" s="35">
        <v>18.472916699999999</v>
      </c>
      <c r="E230" s="35">
        <v>-66.485655600000001</v>
      </c>
      <c r="F230" s="36" t="s">
        <v>200</v>
      </c>
      <c r="G230" s="26" t="s">
        <v>277</v>
      </c>
      <c r="H230" s="26" t="s">
        <v>301</v>
      </c>
      <c r="I230" s="39">
        <v>26.2</v>
      </c>
      <c r="J230" s="26">
        <v>8.19</v>
      </c>
      <c r="K230" s="37"/>
    </row>
    <row r="231" spans="1:11" ht="18" customHeight="1">
      <c r="A231" s="94">
        <v>43136</v>
      </c>
      <c r="B231" s="26" t="s">
        <v>216</v>
      </c>
      <c r="C231" s="34" t="s">
        <v>213</v>
      </c>
      <c r="D231" s="35">
        <v>18.4913667</v>
      </c>
      <c r="E231" s="35">
        <v>-66.399044399999994</v>
      </c>
      <c r="F231" s="36" t="s">
        <v>200</v>
      </c>
      <c r="G231" s="26" t="s">
        <v>277</v>
      </c>
      <c r="H231" s="26" t="s">
        <v>301</v>
      </c>
      <c r="I231" s="39">
        <v>26.2</v>
      </c>
      <c r="J231" s="26">
        <v>8.1999999999999993</v>
      </c>
      <c r="K231" s="37"/>
    </row>
    <row r="232" spans="1:11" ht="18" customHeight="1">
      <c r="A232" s="94">
        <v>43136</v>
      </c>
      <c r="B232" s="26" t="s">
        <v>222</v>
      </c>
      <c r="C232" s="34" t="s">
        <v>219</v>
      </c>
      <c r="D232" s="35">
        <v>18.481249999999999</v>
      </c>
      <c r="E232" s="35">
        <v>-66.340655600000005</v>
      </c>
      <c r="F232" s="36" t="s">
        <v>200</v>
      </c>
      <c r="G232" s="26" t="s">
        <v>277</v>
      </c>
      <c r="H232" s="26">
        <v>20</v>
      </c>
      <c r="I232" s="39">
        <v>26.4</v>
      </c>
      <c r="J232" s="26">
        <v>8.26</v>
      </c>
      <c r="K232" s="37"/>
    </row>
    <row r="233" spans="1:11" ht="18" customHeight="1">
      <c r="A233" s="94">
        <v>43143</v>
      </c>
      <c r="B233" s="26" t="s">
        <v>204</v>
      </c>
      <c r="C233" s="34" t="s">
        <v>201</v>
      </c>
      <c r="D233" s="35">
        <v>18.479258300000001</v>
      </c>
      <c r="E233" s="35">
        <v>-66.700466700000007</v>
      </c>
      <c r="F233" s="36" t="s">
        <v>200</v>
      </c>
      <c r="G233" s="26" t="s">
        <v>330</v>
      </c>
      <c r="H233" s="26">
        <v>20</v>
      </c>
      <c r="I233" s="39">
        <v>26.3</v>
      </c>
      <c r="J233" s="26" t="s">
        <v>305</v>
      </c>
      <c r="K233" s="37"/>
    </row>
    <row r="234" spans="1:11" ht="37.25" customHeight="1">
      <c r="A234" s="94">
        <v>43143</v>
      </c>
      <c r="B234" s="26" t="s">
        <v>77</v>
      </c>
      <c r="C234" s="34" t="s">
        <v>74</v>
      </c>
      <c r="D234" s="35">
        <v>18.062694400000002</v>
      </c>
      <c r="E234" s="35">
        <v>-65.819194400000001</v>
      </c>
      <c r="F234" s="36" t="s">
        <v>61</v>
      </c>
      <c r="G234" s="26" t="s">
        <v>330</v>
      </c>
      <c r="H234" s="26">
        <v>131</v>
      </c>
      <c r="I234" s="39">
        <v>24.2</v>
      </c>
      <c r="J234" s="26" t="s">
        <v>305</v>
      </c>
      <c r="K234" s="37"/>
    </row>
    <row r="235" spans="1:11" ht="18" customHeight="1">
      <c r="A235" s="94">
        <v>43143</v>
      </c>
      <c r="B235" s="26" t="s">
        <v>83</v>
      </c>
      <c r="C235" s="34" t="s">
        <v>80</v>
      </c>
      <c r="D235" s="35">
        <v>18.158413899999999</v>
      </c>
      <c r="E235" s="35">
        <v>-65.755186100000003</v>
      </c>
      <c r="F235" s="36" t="s">
        <v>61</v>
      </c>
      <c r="G235" s="26" t="s">
        <v>330</v>
      </c>
      <c r="H235" s="26">
        <v>74</v>
      </c>
      <c r="I235" s="39">
        <v>24</v>
      </c>
      <c r="J235" s="26" t="s">
        <v>305</v>
      </c>
      <c r="K235" s="37"/>
    </row>
    <row r="236" spans="1:11" ht="18" customHeight="1">
      <c r="A236" s="94">
        <v>43143</v>
      </c>
      <c r="B236" s="26" t="s">
        <v>88</v>
      </c>
      <c r="C236" s="34" t="s">
        <v>86</v>
      </c>
      <c r="D236" s="35">
        <v>18.186927799999999</v>
      </c>
      <c r="E236" s="35">
        <v>-65.725966700000001</v>
      </c>
      <c r="F236" s="36" t="s">
        <v>61</v>
      </c>
      <c r="G236" s="26" t="s">
        <v>330</v>
      </c>
      <c r="H236" s="26">
        <v>41</v>
      </c>
      <c r="I236" s="39">
        <v>24.8</v>
      </c>
      <c r="J236" s="26" t="s">
        <v>305</v>
      </c>
      <c r="K236" s="37"/>
    </row>
    <row r="237" spans="1:11" ht="18" customHeight="1">
      <c r="A237" s="94">
        <v>43151</v>
      </c>
      <c r="B237" s="26" t="s">
        <v>9</v>
      </c>
      <c r="C237" s="34" t="s">
        <v>5</v>
      </c>
      <c r="D237" s="35">
        <v>18.474694400000001</v>
      </c>
      <c r="E237" s="35">
        <v>-66.280891699999998</v>
      </c>
      <c r="F237" s="36" t="s">
        <v>4</v>
      </c>
      <c r="G237" s="26" t="s">
        <v>277</v>
      </c>
      <c r="H237" s="26">
        <v>20</v>
      </c>
      <c r="I237" s="39">
        <v>24.69</v>
      </c>
      <c r="J237" s="26">
        <v>8.1</v>
      </c>
      <c r="K237" s="37"/>
    </row>
    <row r="238" spans="1:11" ht="18" customHeight="1">
      <c r="A238" s="94">
        <v>43151</v>
      </c>
      <c r="B238" s="26" t="s">
        <v>16</v>
      </c>
      <c r="C238" s="34" t="s">
        <v>13</v>
      </c>
      <c r="D238" s="35">
        <v>18.471658300000001</v>
      </c>
      <c r="E238" s="35">
        <v>-66.185994399999998</v>
      </c>
      <c r="F238" s="36" t="s">
        <v>4</v>
      </c>
      <c r="G238" s="26" t="s">
        <v>277</v>
      </c>
      <c r="H238" s="26">
        <v>20</v>
      </c>
      <c r="I238" s="39">
        <v>25.1</v>
      </c>
      <c r="J238" s="26">
        <v>8.2200000000000006</v>
      </c>
      <c r="K238" s="37"/>
    </row>
    <row r="239" spans="1:11" ht="36" customHeight="1">
      <c r="A239" s="94">
        <v>43151</v>
      </c>
      <c r="B239" s="26" t="s">
        <v>22</v>
      </c>
      <c r="C239" s="34" t="s">
        <v>19</v>
      </c>
      <c r="D239" s="35">
        <v>18.467236100000001</v>
      </c>
      <c r="E239" s="35">
        <v>-66.089958300000006</v>
      </c>
      <c r="F239" s="36" t="s">
        <v>4</v>
      </c>
      <c r="G239" s="26" t="s">
        <v>277</v>
      </c>
      <c r="H239" s="26">
        <v>31</v>
      </c>
      <c r="I239" s="39">
        <v>25.3</v>
      </c>
      <c r="J239" s="26">
        <v>8.24</v>
      </c>
      <c r="K239" s="37"/>
    </row>
    <row r="240" spans="1:11" ht="18" customHeight="1">
      <c r="A240" s="94">
        <v>43151</v>
      </c>
      <c r="B240" s="26" t="s">
        <v>280</v>
      </c>
      <c r="C240" s="34" t="s">
        <v>26</v>
      </c>
      <c r="D240" s="35">
        <v>18.466730600000002</v>
      </c>
      <c r="E240" s="35">
        <v>-66.086666699999995</v>
      </c>
      <c r="F240" s="36" t="s">
        <v>4</v>
      </c>
      <c r="G240" s="26" t="s">
        <v>277</v>
      </c>
      <c r="H240" s="26" t="s">
        <v>301</v>
      </c>
      <c r="I240" s="39">
        <v>25.3</v>
      </c>
      <c r="J240" s="26">
        <v>8.1999999999999993</v>
      </c>
      <c r="K240" s="37"/>
    </row>
    <row r="241" spans="1:11" ht="18" customHeight="1">
      <c r="A241" s="94">
        <v>43151</v>
      </c>
      <c r="B241" s="26" t="s">
        <v>33</v>
      </c>
      <c r="C241" s="34" t="s">
        <v>30</v>
      </c>
      <c r="D241" s="35">
        <v>18.461130600000001</v>
      </c>
      <c r="E241" s="35">
        <v>-66.082408299999997</v>
      </c>
      <c r="F241" s="36" t="s">
        <v>4</v>
      </c>
      <c r="G241" s="26" t="s">
        <v>277</v>
      </c>
      <c r="H241" s="26">
        <v>86</v>
      </c>
      <c r="I241" s="39">
        <v>25.3</v>
      </c>
      <c r="J241" s="26">
        <v>8.2200000000000006</v>
      </c>
      <c r="K241" s="37"/>
    </row>
    <row r="242" spans="1:11" ht="18" customHeight="1">
      <c r="A242" s="94">
        <v>43151</v>
      </c>
      <c r="B242" s="26" t="s">
        <v>39</v>
      </c>
      <c r="C242" s="34" t="s">
        <v>36</v>
      </c>
      <c r="D242" s="35">
        <v>18.453011100000001</v>
      </c>
      <c r="E242" s="35">
        <v>-66.048880600000004</v>
      </c>
      <c r="F242" s="36" t="s">
        <v>4</v>
      </c>
      <c r="G242" s="26" t="s">
        <v>277</v>
      </c>
      <c r="H242" s="26">
        <v>20</v>
      </c>
      <c r="I242" s="39">
        <v>25.1</v>
      </c>
      <c r="J242" s="26">
        <v>8.24</v>
      </c>
      <c r="K242" s="37"/>
    </row>
    <row r="243" spans="1:11" ht="18" customHeight="1">
      <c r="A243" s="94">
        <v>43151</v>
      </c>
      <c r="B243" s="26" t="s">
        <v>45</v>
      </c>
      <c r="C243" s="34" t="s">
        <v>42</v>
      </c>
      <c r="D243" s="35">
        <v>18.444091700000001</v>
      </c>
      <c r="E243" s="35">
        <v>-66.022149999999996</v>
      </c>
      <c r="F243" s="36" t="s">
        <v>4</v>
      </c>
      <c r="G243" s="26" t="s">
        <v>277</v>
      </c>
      <c r="H243" s="26">
        <v>10</v>
      </c>
      <c r="I243" s="39">
        <v>25.1</v>
      </c>
      <c r="J243" s="26">
        <v>8.23</v>
      </c>
      <c r="K243" s="37"/>
    </row>
    <row r="244" spans="1:11" ht="18" customHeight="1">
      <c r="A244" s="94">
        <v>43151</v>
      </c>
      <c r="B244" s="26" t="s">
        <v>51</v>
      </c>
      <c r="C244" s="34" t="s">
        <v>49</v>
      </c>
      <c r="D244" s="35">
        <v>18.4459889</v>
      </c>
      <c r="E244" s="35">
        <v>-66.003572199999994</v>
      </c>
      <c r="F244" s="36" t="s">
        <v>4</v>
      </c>
      <c r="G244" s="26" t="s">
        <v>277</v>
      </c>
      <c r="H244" s="26">
        <v>10</v>
      </c>
      <c r="I244" s="39">
        <v>25</v>
      </c>
      <c r="J244" s="26">
        <v>8.24</v>
      </c>
      <c r="K244" s="37"/>
    </row>
    <row r="245" spans="1:11" ht="18" customHeight="1">
      <c r="A245" s="94">
        <v>43151</v>
      </c>
      <c r="B245" s="26" t="s">
        <v>58</v>
      </c>
      <c r="C245" s="34" t="s">
        <v>55</v>
      </c>
      <c r="D245" s="35">
        <v>18.4478583</v>
      </c>
      <c r="E245" s="35">
        <v>-65.906230600000001</v>
      </c>
      <c r="F245" s="36" t="s">
        <v>4</v>
      </c>
      <c r="G245" s="26" t="s">
        <v>277</v>
      </c>
      <c r="H245" s="26">
        <v>107</v>
      </c>
      <c r="I245" s="39">
        <v>26.1</v>
      </c>
      <c r="J245" s="26">
        <v>8.25</v>
      </c>
      <c r="K245" s="37"/>
    </row>
    <row r="246" spans="1:11" ht="18" customHeight="1">
      <c r="A246" s="94">
        <v>43152</v>
      </c>
      <c r="B246" s="26" t="s">
        <v>65</v>
      </c>
      <c r="C246" s="34" t="s">
        <v>62</v>
      </c>
      <c r="D246" s="35">
        <v>17.9620417</v>
      </c>
      <c r="E246" s="35">
        <v>-66.040000000000006</v>
      </c>
      <c r="F246" s="36" t="s">
        <v>61</v>
      </c>
      <c r="G246" s="26" t="s">
        <v>277</v>
      </c>
      <c r="H246" s="26">
        <v>20</v>
      </c>
      <c r="I246" s="39">
        <v>25.2</v>
      </c>
      <c r="J246" s="26">
        <v>7.84</v>
      </c>
      <c r="K246" s="37"/>
    </row>
    <row r="247" spans="1:11" ht="18" customHeight="1">
      <c r="A247" s="94">
        <v>43152</v>
      </c>
      <c r="B247" s="26" t="s">
        <v>71</v>
      </c>
      <c r="C247" s="34" t="s">
        <v>69</v>
      </c>
      <c r="D247" s="35">
        <v>17.973974999999999</v>
      </c>
      <c r="E247" s="35">
        <v>-65.988980600000005</v>
      </c>
      <c r="F247" s="36" t="s">
        <v>61</v>
      </c>
      <c r="G247" s="26" t="s">
        <v>277</v>
      </c>
      <c r="H247" s="26">
        <v>52</v>
      </c>
      <c r="I247" s="39">
        <v>24.1</v>
      </c>
      <c r="J247" s="26">
        <v>8.0500000000000007</v>
      </c>
      <c r="K247" s="37"/>
    </row>
    <row r="248" spans="1:11" ht="18" customHeight="1">
      <c r="A248" s="94">
        <v>43152</v>
      </c>
      <c r="B248" s="26" t="s">
        <v>77</v>
      </c>
      <c r="C248" s="34" t="s">
        <v>74</v>
      </c>
      <c r="D248" s="35">
        <v>18.062694400000002</v>
      </c>
      <c r="E248" s="35">
        <v>-65.819194400000001</v>
      </c>
      <c r="F248" s="36" t="s">
        <v>61</v>
      </c>
      <c r="G248" s="26" t="s">
        <v>277</v>
      </c>
      <c r="H248" s="26">
        <v>74</v>
      </c>
      <c r="I248" s="39">
        <v>24.9</v>
      </c>
      <c r="J248" s="26">
        <v>8.0399999999999991</v>
      </c>
      <c r="K248" s="37"/>
    </row>
    <row r="249" spans="1:11" ht="18" customHeight="1">
      <c r="A249" s="94">
        <v>43152</v>
      </c>
      <c r="B249" s="26" t="s">
        <v>83</v>
      </c>
      <c r="C249" s="34" t="s">
        <v>80</v>
      </c>
      <c r="D249" s="35">
        <v>18.158413899999999</v>
      </c>
      <c r="E249" s="35">
        <v>-65.755186100000003</v>
      </c>
      <c r="F249" s="36" t="s">
        <v>61</v>
      </c>
      <c r="G249" s="26" t="s">
        <v>277</v>
      </c>
      <c r="H249" s="26">
        <v>31</v>
      </c>
      <c r="I249" s="39">
        <v>24.9</v>
      </c>
      <c r="J249" s="26">
        <v>8.24</v>
      </c>
      <c r="K249" s="37"/>
    </row>
    <row r="250" spans="1:11" ht="18" customHeight="1">
      <c r="A250" s="94">
        <v>43152</v>
      </c>
      <c r="B250" s="26" t="s">
        <v>88</v>
      </c>
      <c r="C250" s="34" t="s">
        <v>86</v>
      </c>
      <c r="D250" s="35">
        <v>18.186927799999999</v>
      </c>
      <c r="E250" s="35">
        <v>-65.725966700000001</v>
      </c>
      <c r="F250" s="36" t="s">
        <v>61</v>
      </c>
      <c r="G250" s="26" t="s">
        <v>277</v>
      </c>
      <c r="H250" s="26">
        <v>20</v>
      </c>
      <c r="I250" s="39">
        <v>25</v>
      </c>
      <c r="J250" s="26">
        <v>8.24</v>
      </c>
      <c r="K250" s="37"/>
    </row>
    <row r="251" spans="1:11" ht="18" customHeight="1">
      <c r="A251" s="94">
        <v>43152</v>
      </c>
      <c r="B251" s="26" t="s">
        <v>94</v>
      </c>
      <c r="C251" s="34" t="s">
        <v>91</v>
      </c>
      <c r="D251" s="35">
        <v>18.369266700000001</v>
      </c>
      <c r="E251" s="35">
        <v>-65.636072200000001</v>
      </c>
      <c r="F251" s="36" t="s">
        <v>61</v>
      </c>
      <c r="G251" s="26" t="s">
        <v>277</v>
      </c>
      <c r="H251" s="26" t="s">
        <v>301</v>
      </c>
      <c r="I251" s="39">
        <v>25.4</v>
      </c>
      <c r="J251" s="26">
        <v>8.25</v>
      </c>
      <c r="K251" s="37"/>
    </row>
    <row r="252" spans="1:11" ht="18" customHeight="1">
      <c r="A252" s="94">
        <v>43152</v>
      </c>
      <c r="B252" s="26" t="s">
        <v>99</v>
      </c>
      <c r="C252" s="34" t="s">
        <v>97</v>
      </c>
      <c r="D252" s="35">
        <v>18.3818667</v>
      </c>
      <c r="E252" s="35">
        <v>-65.718458299999995</v>
      </c>
      <c r="F252" s="36" t="s">
        <v>61</v>
      </c>
      <c r="G252" s="26" t="s">
        <v>277</v>
      </c>
      <c r="H252" s="26" t="s">
        <v>301</v>
      </c>
      <c r="I252" s="39">
        <v>25.5</v>
      </c>
      <c r="J252" s="26">
        <v>8.2799999999999994</v>
      </c>
      <c r="K252" s="37"/>
    </row>
    <row r="253" spans="1:11" ht="18" customHeight="1">
      <c r="A253" s="94">
        <v>43152</v>
      </c>
      <c r="B253" s="26" t="s">
        <v>105</v>
      </c>
      <c r="C253" s="34" t="s">
        <v>102</v>
      </c>
      <c r="D253" s="35">
        <v>18.385591699999999</v>
      </c>
      <c r="E253" s="35">
        <v>-65.729472200000004</v>
      </c>
      <c r="F253" s="36" t="s">
        <v>61</v>
      </c>
      <c r="G253" s="26" t="s">
        <v>277</v>
      </c>
      <c r="H253" s="26" t="s">
        <v>301</v>
      </c>
      <c r="I253" s="39">
        <v>26</v>
      </c>
      <c r="J253" s="26">
        <v>8.27</v>
      </c>
      <c r="K253" s="37"/>
    </row>
    <row r="254" spans="1:11" ht="18" customHeight="1">
      <c r="A254" s="94">
        <v>43152</v>
      </c>
      <c r="B254" s="26" t="s">
        <v>113</v>
      </c>
      <c r="C254" s="34" t="s">
        <v>110</v>
      </c>
      <c r="D254" s="35">
        <v>17.971716700000002</v>
      </c>
      <c r="E254" s="35">
        <v>-66.031499999999994</v>
      </c>
      <c r="F254" s="36" t="s">
        <v>109</v>
      </c>
      <c r="G254" s="26" t="s">
        <v>277</v>
      </c>
      <c r="H254" s="26" t="s">
        <v>301</v>
      </c>
      <c r="I254" s="39">
        <v>25.8</v>
      </c>
      <c r="J254" s="26">
        <v>8.16</v>
      </c>
      <c r="K254" s="37"/>
    </row>
    <row r="255" spans="1:11" ht="18" customHeight="1">
      <c r="A255" s="94">
        <v>43152</v>
      </c>
      <c r="B255" s="26" t="s">
        <v>120</v>
      </c>
      <c r="C255" s="34" t="s">
        <v>117</v>
      </c>
      <c r="D255" s="35">
        <v>17.937711100000001</v>
      </c>
      <c r="E255" s="35">
        <v>-66.955197200000001</v>
      </c>
      <c r="F255" s="36" t="s">
        <v>109</v>
      </c>
      <c r="G255" s="26" t="s">
        <v>277</v>
      </c>
      <c r="H255" s="26" t="s">
        <v>301</v>
      </c>
      <c r="I255" s="39">
        <v>26.1</v>
      </c>
      <c r="J255" s="26">
        <v>8.2100000000000009</v>
      </c>
      <c r="K255" s="37"/>
    </row>
    <row r="256" spans="1:11">
      <c r="A256" s="94">
        <v>43152</v>
      </c>
      <c r="B256" s="26" t="s">
        <v>127</v>
      </c>
      <c r="C256" s="34" t="s">
        <v>124</v>
      </c>
      <c r="D256" s="35">
        <v>17.952530599999999</v>
      </c>
      <c r="E256" s="35">
        <v>-66.884561099999999</v>
      </c>
      <c r="F256" s="36" t="s">
        <v>109</v>
      </c>
      <c r="G256" s="26" t="s">
        <v>277</v>
      </c>
      <c r="H256" s="26" t="s">
        <v>301</v>
      </c>
      <c r="I256" s="39">
        <v>25.9</v>
      </c>
      <c r="J256" s="26">
        <v>8.25</v>
      </c>
      <c r="K256" s="37"/>
    </row>
    <row r="257" spans="1:11">
      <c r="A257" s="94">
        <v>43152</v>
      </c>
      <c r="B257" s="26" t="s">
        <v>132</v>
      </c>
      <c r="C257" s="34" t="s">
        <v>302</v>
      </c>
      <c r="D257" s="35">
        <v>17.969283300000001</v>
      </c>
      <c r="E257" s="35">
        <v>-66.602727799999997</v>
      </c>
      <c r="F257" s="36" t="s">
        <v>109</v>
      </c>
      <c r="G257" s="26" t="s">
        <v>277</v>
      </c>
      <c r="H257" s="26" t="s">
        <v>301</v>
      </c>
      <c r="I257" s="39">
        <v>26.1</v>
      </c>
      <c r="J257" s="26">
        <v>8.24</v>
      </c>
      <c r="K257" s="37"/>
    </row>
    <row r="258" spans="1:11">
      <c r="A258" s="94">
        <v>43152</v>
      </c>
      <c r="B258" s="26" t="s">
        <v>144</v>
      </c>
      <c r="C258" s="34" t="s">
        <v>142</v>
      </c>
      <c r="D258" s="35">
        <v>17.977588900000001</v>
      </c>
      <c r="E258" s="35">
        <v>-66.332497200000006</v>
      </c>
      <c r="F258" s="36" t="s">
        <v>109</v>
      </c>
      <c r="G258" s="26" t="s">
        <v>277</v>
      </c>
      <c r="H258" s="26" t="s">
        <v>301</v>
      </c>
      <c r="I258" s="39">
        <v>26.3</v>
      </c>
      <c r="J258" s="26">
        <v>8.2200000000000006</v>
      </c>
      <c r="K258" s="37"/>
    </row>
    <row r="259" spans="1:11">
      <c r="A259" s="94">
        <v>43151</v>
      </c>
      <c r="B259" s="26" t="s">
        <v>172</v>
      </c>
      <c r="C259" s="34" t="s">
        <v>170</v>
      </c>
      <c r="D259" s="35">
        <v>18.064533300000001</v>
      </c>
      <c r="E259" s="35">
        <v>-67.197527800000003</v>
      </c>
      <c r="F259" s="36" t="s">
        <v>147</v>
      </c>
      <c r="G259" s="26" t="s">
        <v>277</v>
      </c>
      <c r="H259" s="26" t="s">
        <v>301</v>
      </c>
      <c r="I259" s="39">
        <v>24.7</v>
      </c>
      <c r="J259" s="26">
        <v>8.02</v>
      </c>
      <c r="K259" s="37"/>
    </row>
    <row r="260" spans="1:11">
      <c r="A260" s="94">
        <v>43151</v>
      </c>
      <c r="B260" s="26" t="s">
        <v>167</v>
      </c>
      <c r="C260" s="34" t="s">
        <v>164</v>
      </c>
      <c r="D260" s="35">
        <v>18.048872200000002</v>
      </c>
      <c r="E260" s="35">
        <v>-67.198625000000007</v>
      </c>
      <c r="F260" s="36" t="s">
        <v>147</v>
      </c>
      <c r="G260" s="26" t="s">
        <v>277</v>
      </c>
      <c r="H260" s="26" t="s">
        <v>301</v>
      </c>
      <c r="I260" s="39">
        <v>26</v>
      </c>
      <c r="J260" s="26">
        <v>8.1300000000000008</v>
      </c>
      <c r="K260" s="37"/>
    </row>
    <row r="261" spans="1:11">
      <c r="A261" s="94">
        <v>43151</v>
      </c>
      <c r="B261" s="26" t="s">
        <v>161</v>
      </c>
      <c r="C261" s="34" t="s">
        <v>159</v>
      </c>
      <c r="D261" s="35">
        <v>18.019441700000002</v>
      </c>
      <c r="E261" s="35">
        <v>-67.172244399999997</v>
      </c>
      <c r="F261" s="36" t="s">
        <v>147</v>
      </c>
      <c r="G261" s="26" t="s">
        <v>277</v>
      </c>
      <c r="H261" s="26" t="s">
        <v>301</v>
      </c>
      <c r="I261" s="39">
        <v>26.6</v>
      </c>
      <c r="J261" s="26">
        <v>8.1300000000000008</v>
      </c>
      <c r="K261" s="37"/>
    </row>
    <row r="262" spans="1:11">
      <c r="A262" s="94">
        <v>43151</v>
      </c>
      <c r="B262" s="26" t="s">
        <v>158</v>
      </c>
      <c r="C262" s="34" t="s">
        <v>155</v>
      </c>
      <c r="D262" s="35">
        <v>17.985810000000001</v>
      </c>
      <c r="E262" s="35">
        <v>-67.214590000000001</v>
      </c>
      <c r="F262" s="36" t="s">
        <v>147</v>
      </c>
      <c r="G262" s="26" t="s">
        <v>277</v>
      </c>
      <c r="H262" s="26">
        <v>20</v>
      </c>
      <c r="I262" s="39">
        <v>26.7</v>
      </c>
      <c r="J262" s="26">
        <v>8.1199999999999992</v>
      </c>
      <c r="K262" s="37"/>
    </row>
    <row r="263" spans="1:11">
      <c r="A263" s="94">
        <v>43151</v>
      </c>
      <c r="B263" s="26" t="s">
        <v>151</v>
      </c>
      <c r="C263" s="34" t="s">
        <v>148</v>
      </c>
      <c r="D263" s="35">
        <v>17.9747944</v>
      </c>
      <c r="E263" s="35">
        <v>-67.212905599999999</v>
      </c>
      <c r="F263" s="36" t="s">
        <v>147</v>
      </c>
      <c r="G263" s="26" t="s">
        <v>277</v>
      </c>
      <c r="H263" s="26" t="s">
        <v>301</v>
      </c>
      <c r="I263" s="39">
        <v>27</v>
      </c>
      <c r="J263" s="26">
        <v>8.24</v>
      </c>
      <c r="K263" s="37"/>
    </row>
    <row r="264" spans="1:11" ht="37">
      <c r="A264" s="94">
        <v>43151</v>
      </c>
      <c r="B264" s="26" t="s">
        <v>179</v>
      </c>
      <c r="C264" s="34" t="s">
        <v>176</v>
      </c>
      <c r="D264" s="35">
        <v>18.2879972</v>
      </c>
      <c r="E264" s="35">
        <v>-67.193922200000003</v>
      </c>
      <c r="F264" s="36" t="s">
        <v>175</v>
      </c>
      <c r="G264" s="26" t="s">
        <v>277</v>
      </c>
      <c r="H264" s="26">
        <v>10</v>
      </c>
      <c r="I264" s="39">
        <v>25.6</v>
      </c>
      <c r="J264" s="26">
        <v>8.26</v>
      </c>
      <c r="K264" s="37"/>
    </row>
    <row r="265" spans="1:11">
      <c r="A265" s="94">
        <v>43151</v>
      </c>
      <c r="B265" s="26" t="s">
        <v>185</v>
      </c>
      <c r="C265" s="34" t="s">
        <v>182</v>
      </c>
      <c r="D265" s="35">
        <v>18.340924999999999</v>
      </c>
      <c r="E265" s="35">
        <v>-67.256005599999995</v>
      </c>
      <c r="F265" s="36" t="s">
        <v>175</v>
      </c>
      <c r="G265" s="26" t="s">
        <v>277</v>
      </c>
      <c r="H265" s="26" t="s">
        <v>301</v>
      </c>
      <c r="I265" s="39">
        <v>26.5</v>
      </c>
      <c r="J265" s="26">
        <v>8.25</v>
      </c>
      <c r="K265" s="37"/>
    </row>
    <row r="266" spans="1:11">
      <c r="A266" s="94">
        <v>43151</v>
      </c>
      <c r="B266" s="26" t="s">
        <v>191</v>
      </c>
      <c r="C266" s="34" t="s">
        <v>188</v>
      </c>
      <c r="D266" s="35">
        <v>18.3843639</v>
      </c>
      <c r="E266" s="35">
        <v>-67.212988899999999</v>
      </c>
      <c r="F266" s="36" t="s">
        <v>175</v>
      </c>
      <c r="G266" s="26" t="s">
        <v>277</v>
      </c>
      <c r="H266" s="26" t="s">
        <v>301</v>
      </c>
      <c r="I266" s="39">
        <v>25.9</v>
      </c>
      <c r="J266" s="26">
        <v>8.31</v>
      </c>
      <c r="K266" s="37"/>
    </row>
    <row r="267" spans="1:11">
      <c r="A267" s="94">
        <v>43151</v>
      </c>
      <c r="B267" s="26" t="s">
        <v>197</v>
      </c>
      <c r="C267" s="34" t="s">
        <v>194</v>
      </c>
      <c r="D267" s="35">
        <v>18.457666700000001</v>
      </c>
      <c r="E267" s="35">
        <v>-67.163777800000005</v>
      </c>
      <c r="F267" s="36" t="s">
        <v>175</v>
      </c>
      <c r="G267" s="26" t="s">
        <v>277</v>
      </c>
      <c r="H267" s="26" t="s">
        <v>301</v>
      </c>
      <c r="I267" s="39">
        <v>25.7</v>
      </c>
      <c r="J267" s="26">
        <v>8.23</v>
      </c>
      <c r="K267" s="37"/>
    </row>
    <row r="268" spans="1:11">
      <c r="A268" s="94">
        <v>43152</v>
      </c>
      <c r="B268" s="26" t="s">
        <v>204</v>
      </c>
      <c r="C268" s="34" t="s">
        <v>201</v>
      </c>
      <c r="D268" s="35">
        <v>18.479258300000001</v>
      </c>
      <c r="E268" s="35">
        <v>-66.700466700000007</v>
      </c>
      <c r="F268" s="36" t="s">
        <v>200</v>
      </c>
      <c r="G268" s="26" t="s">
        <v>277</v>
      </c>
      <c r="H268" s="38">
        <v>1674</v>
      </c>
      <c r="I268" s="39">
        <v>24.7</v>
      </c>
      <c r="J268" s="26">
        <v>8.07</v>
      </c>
      <c r="K268" s="37"/>
    </row>
    <row r="269" spans="1:11">
      <c r="A269" s="94">
        <v>43152</v>
      </c>
      <c r="B269" s="26" t="s">
        <v>210</v>
      </c>
      <c r="C269" s="34" t="s">
        <v>207</v>
      </c>
      <c r="D269" s="35">
        <v>18.472916699999999</v>
      </c>
      <c r="E269" s="35">
        <v>-66.485655600000001</v>
      </c>
      <c r="F269" s="36" t="s">
        <v>200</v>
      </c>
      <c r="G269" s="26" t="s">
        <v>277</v>
      </c>
      <c r="H269" s="26" t="s">
        <v>301</v>
      </c>
      <c r="I269" s="39">
        <v>25.6</v>
      </c>
      <c r="J269" s="26">
        <v>8.1</v>
      </c>
      <c r="K269" s="37"/>
    </row>
    <row r="270" spans="1:11">
      <c r="A270" s="94">
        <v>43152</v>
      </c>
      <c r="B270" s="26" t="s">
        <v>216</v>
      </c>
      <c r="C270" s="34" t="s">
        <v>213</v>
      </c>
      <c r="D270" s="35">
        <v>18.4913667</v>
      </c>
      <c r="E270" s="35">
        <v>-66.399044399999994</v>
      </c>
      <c r="F270" s="36" t="s">
        <v>200</v>
      </c>
      <c r="G270" s="26" t="s">
        <v>277</v>
      </c>
      <c r="H270" s="26">
        <v>41</v>
      </c>
      <c r="I270" s="39">
        <v>25.1</v>
      </c>
      <c r="J270" s="26">
        <v>8.08</v>
      </c>
      <c r="K270" s="37"/>
    </row>
    <row r="271" spans="1:11" ht="37">
      <c r="A271" s="94">
        <v>43152</v>
      </c>
      <c r="B271" s="26" t="s">
        <v>222</v>
      </c>
      <c r="C271" s="34" t="s">
        <v>219</v>
      </c>
      <c r="D271" s="35">
        <v>18.481249999999999</v>
      </c>
      <c r="E271" s="35">
        <v>-66.340655600000005</v>
      </c>
      <c r="F271" s="36" t="s">
        <v>200</v>
      </c>
      <c r="G271" s="26" t="s">
        <v>277</v>
      </c>
      <c r="H271" s="26">
        <v>41</v>
      </c>
      <c r="I271" s="39">
        <v>25.2</v>
      </c>
      <c r="J271" s="26">
        <v>8.06</v>
      </c>
      <c r="K271" s="37"/>
    </row>
    <row r="272" spans="1:11">
      <c r="A272" s="94">
        <v>43157</v>
      </c>
      <c r="B272" s="26" t="s">
        <v>77</v>
      </c>
      <c r="C272" s="34" t="s">
        <v>74</v>
      </c>
      <c r="D272" s="35">
        <v>18.062694400000002</v>
      </c>
      <c r="E272" s="35">
        <v>-65.819194400000001</v>
      </c>
      <c r="F272" s="36" t="s">
        <v>61</v>
      </c>
      <c r="G272" s="26" t="s">
        <v>330</v>
      </c>
      <c r="H272" s="26">
        <v>31</v>
      </c>
      <c r="I272" s="39">
        <v>24.8</v>
      </c>
      <c r="J272" s="26" t="s">
        <v>305</v>
      </c>
      <c r="K272" s="37"/>
    </row>
    <row r="273" spans="1:11">
      <c r="A273" s="94">
        <v>43157</v>
      </c>
      <c r="B273" s="26" t="s">
        <v>58</v>
      </c>
      <c r="C273" s="34" t="s">
        <v>55</v>
      </c>
      <c r="D273" s="35">
        <v>18.4478583</v>
      </c>
      <c r="E273" s="35">
        <v>-65.906230600000001</v>
      </c>
      <c r="F273" s="36" t="s">
        <v>4</v>
      </c>
      <c r="G273" s="26" t="s">
        <v>330</v>
      </c>
      <c r="H273" s="26">
        <v>31</v>
      </c>
      <c r="I273" s="39">
        <v>25.1</v>
      </c>
      <c r="J273" s="26" t="s">
        <v>305</v>
      </c>
      <c r="K273" s="37"/>
    </row>
    <row r="274" spans="1:11">
      <c r="A274" s="94">
        <v>43157</v>
      </c>
      <c r="B274" s="26" t="s">
        <v>204</v>
      </c>
      <c r="C274" s="34" t="s">
        <v>201</v>
      </c>
      <c r="D274" s="35">
        <v>18.479258300000001</v>
      </c>
      <c r="E274" s="35">
        <v>-66.700466700000007</v>
      </c>
      <c r="F274" s="36" t="s">
        <v>200</v>
      </c>
      <c r="G274" s="26" t="s">
        <v>305</v>
      </c>
      <c r="H274" s="38">
        <v>1850</v>
      </c>
      <c r="I274" s="39">
        <v>23</v>
      </c>
      <c r="J274" s="26" t="s">
        <v>305</v>
      </c>
      <c r="K274" s="37"/>
    </row>
    <row r="275" spans="1:11">
      <c r="A275" s="94">
        <v>43157</v>
      </c>
      <c r="B275" s="26" t="s">
        <v>33</v>
      </c>
      <c r="C275" s="34" t="s">
        <v>30</v>
      </c>
      <c r="D275" s="35">
        <v>18.461130600000001</v>
      </c>
      <c r="E275" s="35">
        <v>-66.082408299999997</v>
      </c>
      <c r="F275" s="36" t="s">
        <v>4</v>
      </c>
      <c r="G275" s="26" t="s">
        <v>305</v>
      </c>
      <c r="H275" s="26">
        <v>52</v>
      </c>
      <c r="I275" s="39">
        <v>24</v>
      </c>
      <c r="J275" s="26" t="s">
        <v>305</v>
      </c>
      <c r="K275" s="37"/>
    </row>
    <row r="276" spans="1:11" ht="37">
      <c r="A276" s="94">
        <v>43178</v>
      </c>
      <c r="B276" s="26" t="s">
        <v>9</v>
      </c>
      <c r="C276" s="74" t="str">
        <f>IF(B276="","",VLOOKUP(B276,Stations!$A$1:$S$42,3,FALSE))</f>
        <v>Balneario Manuel “Nolo” Morales or Sardinera</v>
      </c>
      <c r="D276" s="77">
        <f>IF(B276="", "",VLOOKUP(B276,Stations!$A$1:$T$42,13,))</f>
        <v>18.474694400000001</v>
      </c>
      <c r="E276" s="77">
        <f>IF(B276=""," ",VLOOKUP(B276,Stations!$A$1:$T$42,18,))</f>
        <v>-66.280891699999998</v>
      </c>
      <c r="F276" s="78" t="str">
        <f>IF(C276="","",VLOOKUP(B276,Stations!$A$1:$S$42,19,FALSE))</f>
        <v>Route 1: Dorado - Loíza</v>
      </c>
      <c r="G276" s="26" t="s">
        <v>277</v>
      </c>
      <c r="H276" s="26">
        <v>1464</v>
      </c>
      <c r="I276" s="39">
        <v>24.9</v>
      </c>
      <c r="J276" s="26">
        <v>8.06</v>
      </c>
      <c r="K276" s="37"/>
    </row>
    <row r="277" spans="1:11">
      <c r="A277" s="94">
        <v>43178</v>
      </c>
      <c r="B277" s="26" t="s">
        <v>16</v>
      </c>
      <c r="C277" s="74" t="str">
        <f>IF(B277="","",VLOOKUP(B277,Stations!$A$1:$S$42,3,FALSE))</f>
        <v>Balneario Punta Salinas</v>
      </c>
      <c r="D277" s="77">
        <f>IF(B277="", "",VLOOKUP(B277,Stations!$A$1:$T$42,13,))</f>
        <v>18.471658300000001</v>
      </c>
      <c r="E277" s="77">
        <f>IF(B277=""," ",VLOOKUP(B277,Stations!$A$1:$T$42,18,))</f>
        <v>-66.185994399999998</v>
      </c>
      <c r="F277" s="78" t="str">
        <f>IF(C277="","",VLOOKUP(B277,Stations!$A$1:$S$42,19,FALSE))</f>
        <v>Route 1: Dorado - Loíza</v>
      </c>
      <c r="G277" s="26" t="s">
        <v>277</v>
      </c>
      <c r="H277" s="26">
        <v>63</v>
      </c>
      <c r="I277" s="39">
        <v>25.7</v>
      </c>
      <c r="J277" s="26">
        <v>8.02</v>
      </c>
      <c r="K277" s="37"/>
    </row>
    <row r="278" spans="1:11">
      <c r="A278" s="94">
        <v>43178</v>
      </c>
      <c r="B278" s="26" t="s">
        <v>22</v>
      </c>
      <c r="C278" s="74" t="str">
        <f>IF(B278="","",VLOOKUP(B278,Stations!$A$1:$S$42,3,FALSE))</f>
        <v>Balneario El Escambrón</v>
      </c>
      <c r="D278" s="77">
        <f>IF(B278="", "",VLOOKUP(B278,Stations!$A$1:$T$42,13,))</f>
        <v>18.467236100000001</v>
      </c>
      <c r="E278" s="77">
        <f>IF(B278=""," ",VLOOKUP(B278,Stations!$A$1:$T$42,18,))</f>
        <v>-66.089958300000006</v>
      </c>
      <c r="F278" s="78" t="str">
        <f>IF(C278="","",VLOOKUP(B278,Stations!$A$1:$S$42,19,FALSE))</f>
        <v>Route 1: Dorado - Loíza</v>
      </c>
      <c r="G278" s="26" t="s">
        <v>277</v>
      </c>
      <c r="H278" s="26" t="s">
        <v>301</v>
      </c>
      <c r="I278" s="39">
        <v>27.1</v>
      </c>
      <c r="J278" s="26">
        <v>7.65</v>
      </c>
      <c r="K278" s="37"/>
    </row>
    <row r="279" spans="1:11">
      <c r="A279" s="94">
        <v>43178</v>
      </c>
      <c r="B279" s="26" t="s">
        <v>280</v>
      </c>
      <c r="C279" s="74" t="str">
        <f>IF(B279="","",VLOOKUP(B279,Stations!$A$1:$S$42,3,FALSE))</f>
        <v>Playa Sixto Escobar</v>
      </c>
      <c r="D279" s="77">
        <f>IF(B279="", "",VLOOKUP(B279,Stations!$A$1:$T$42,13,))</f>
        <v>18.466730600000002</v>
      </c>
      <c r="E279" s="77">
        <f>IF(B279=""," ",VLOOKUP(B279,Stations!$A$1:$T$42,18,))</f>
        <v>-66.086666699999995</v>
      </c>
      <c r="F279" s="78" t="str">
        <f>IF(C279="","",VLOOKUP(B279,Stations!$A$1:$S$42,19,FALSE))</f>
        <v>Route 1: Dorado - Loíza</v>
      </c>
      <c r="G279" s="26" t="s">
        <v>277</v>
      </c>
      <c r="H279" s="26">
        <v>20</v>
      </c>
      <c r="I279" s="39">
        <v>26.7</v>
      </c>
      <c r="J279" s="26">
        <v>8.15</v>
      </c>
      <c r="K279" s="37"/>
    </row>
    <row r="280" spans="1:11">
      <c r="A280" s="94">
        <v>43178</v>
      </c>
      <c r="B280" s="26" t="s">
        <v>33</v>
      </c>
      <c r="C280" s="74" t="str">
        <f>IF(B280="","",VLOOKUP(B280,Stations!$A$1:$S$42,3,FALSE))</f>
        <v>Playita del Condado</v>
      </c>
      <c r="D280" s="77">
        <f>IF(B280="", "",VLOOKUP(B280,Stations!$A$1:$T$42,13,))</f>
        <v>18.461130600000001</v>
      </c>
      <c r="E280" s="77">
        <f>IF(B280=""," ",VLOOKUP(B280,Stations!$A$1:$T$42,18,))</f>
        <v>-66.082408299999997</v>
      </c>
      <c r="F280" s="78" t="str">
        <f>IF(C280="","",VLOOKUP(B280,Stations!$A$1:$S$42,19,FALSE))</f>
        <v>Route 1: Dorado - Loíza</v>
      </c>
      <c r="G280" s="26" t="s">
        <v>277</v>
      </c>
      <c r="H280" s="26">
        <v>10</v>
      </c>
      <c r="I280" s="39">
        <v>26.6</v>
      </c>
      <c r="J280" s="26" t="s">
        <v>331</v>
      </c>
      <c r="K280" s="37"/>
    </row>
    <row r="281" spans="1:11">
      <c r="A281" s="94">
        <v>43178</v>
      </c>
      <c r="B281" s="26" t="s">
        <v>39</v>
      </c>
      <c r="C281" s="74" t="str">
        <f>IF(B281="","",VLOOKUP(B281,Stations!$A$1:$S$42,3,FALSE))</f>
        <v>Ocean Park</v>
      </c>
      <c r="D281" s="77">
        <f>IF(B281="", "",VLOOKUP(B281,Stations!$A$1:$T$42,13,))</f>
        <v>18.453011100000001</v>
      </c>
      <c r="E281" s="77">
        <f>IF(B281=""," ",VLOOKUP(B281,Stations!$A$1:$T$42,18,))</f>
        <v>-66.048880600000004</v>
      </c>
      <c r="F281" s="78" t="str">
        <f>IF(C281="","",VLOOKUP(B281,Stations!$A$1:$S$42,19,FALSE))</f>
        <v>Route 1: Dorado - Loíza</v>
      </c>
      <c r="G281" s="26" t="s">
        <v>277</v>
      </c>
      <c r="H281" s="26">
        <v>31</v>
      </c>
      <c r="I281" s="39">
        <v>27.3</v>
      </c>
      <c r="J281" s="26">
        <v>8.24</v>
      </c>
      <c r="K281" s="37"/>
    </row>
    <row r="282" spans="1:11">
      <c r="A282" s="94">
        <v>43178</v>
      </c>
      <c r="B282" s="26" t="s">
        <v>45</v>
      </c>
      <c r="C282" s="74" t="str">
        <f>IF(B282="","",VLOOKUP(B282,Stations!$A$1:$S$42,3,FALSE))</f>
        <v>Playa El Alambique</v>
      </c>
      <c r="D282" s="77">
        <f>IF(B282="", "",VLOOKUP(B282,Stations!$A$1:$T$42,13,))</f>
        <v>18.444091700000001</v>
      </c>
      <c r="E282" s="77">
        <f>IF(B282=""," ",VLOOKUP(B282,Stations!$A$1:$T$42,18,))</f>
        <v>-66.022149999999996</v>
      </c>
      <c r="F282" s="78" t="str">
        <f>IF(C282="","",VLOOKUP(B282,Stations!$A$1:$S$42,19,FALSE))</f>
        <v>Route 1: Dorado - Loíza</v>
      </c>
      <c r="G282" s="26" t="s">
        <v>277</v>
      </c>
      <c r="H282" s="26" t="s">
        <v>301</v>
      </c>
      <c r="I282" s="39">
        <v>27.7</v>
      </c>
      <c r="J282" s="26">
        <v>8.2200000000000006</v>
      </c>
      <c r="K282" s="37"/>
    </row>
    <row r="283" spans="1:11">
      <c r="A283" s="94">
        <v>43178</v>
      </c>
      <c r="B283" s="26" t="s">
        <v>51</v>
      </c>
      <c r="C283" s="74" t="str">
        <f>IF(B283="","",VLOOKUP(B283,Stations!$A$1:$S$42,3,FALSE))</f>
        <v>Balneario de Carolina</v>
      </c>
      <c r="D283" s="77">
        <f>IF(B283="", "",VLOOKUP(B283,Stations!$A$1:$T$42,13,))</f>
        <v>18.4459889</v>
      </c>
      <c r="E283" s="77">
        <f>IF(B283=""," ",VLOOKUP(B283,Stations!$A$1:$T$42,18,))</f>
        <v>-66.003572199999994</v>
      </c>
      <c r="F283" s="78" t="str">
        <f>IF(C283="","",VLOOKUP(B283,Stations!$A$1:$S$42,19,FALSE))</f>
        <v>Route 1: Dorado - Loíza</v>
      </c>
      <c r="G283" s="26" t="s">
        <v>277</v>
      </c>
      <c r="H283" s="26">
        <v>10</v>
      </c>
      <c r="I283" s="39">
        <v>27.2</v>
      </c>
      <c r="J283" s="26">
        <v>8.24</v>
      </c>
      <c r="K283" s="37"/>
    </row>
    <row r="284" spans="1:11">
      <c r="A284" s="94">
        <v>43178</v>
      </c>
      <c r="B284" s="26" t="s">
        <v>58</v>
      </c>
      <c r="C284" s="74" t="str">
        <f>IF(B284="","",VLOOKUP(B284,Stations!$A$1:$S$42,3,FALSE))</f>
        <v>Vacía Talega</v>
      </c>
      <c r="D284" s="77">
        <f>IF(B284="", "",VLOOKUP(B284,Stations!$A$1:$T$42,13,))</f>
        <v>18.4478583</v>
      </c>
      <c r="E284" s="77">
        <f>IF(B284=""," ",VLOOKUP(B284,Stations!$A$1:$T$42,18,))</f>
        <v>-65.906230600000001</v>
      </c>
      <c r="F284" s="78" t="str">
        <f>IF(C284="","",VLOOKUP(B284,Stations!$A$1:$S$42,19,FALSE))</f>
        <v>Route 1: Dorado - Loíza</v>
      </c>
      <c r="G284" s="26" t="s">
        <v>277</v>
      </c>
      <c r="H284" s="26">
        <v>10</v>
      </c>
      <c r="I284" s="39">
        <v>28.4</v>
      </c>
      <c r="J284" s="26">
        <v>8.24</v>
      </c>
      <c r="K284" s="37"/>
    </row>
    <row r="285" spans="1:11">
      <c r="A285" s="94">
        <v>43178</v>
      </c>
      <c r="B285" s="26" t="s">
        <v>65</v>
      </c>
      <c r="C285" s="74" t="str">
        <f>IF(B285="","",VLOOKUP(B285,Stations!$A$1:$S$42,3,FALSE))</f>
        <v>Balneario Punta Guilarte</v>
      </c>
      <c r="D285" s="77">
        <f>IF(B285="", "",VLOOKUP(B285,Stations!$A$1:$T$42,13,))</f>
        <v>17.9620417</v>
      </c>
      <c r="E285" s="77">
        <f>IF(B285=""," ",VLOOKUP(B285,Stations!$A$1:$T$42,18,))</f>
        <v>-66.040000000000006</v>
      </c>
      <c r="F285" s="78" t="str">
        <f>IF(C285="","",VLOOKUP(B285,Stations!$A$1:$S$42,19,FALSE))</f>
        <v>Route 2: Arroyo - Luquillo</v>
      </c>
      <c r="G285" s="26" t="s">
        <v>277</v>
      </c>
      <c r="H285" s="38">
        <v>75</v>
      </c>
      <c r="I285" s="39">
        <v>27</v>
      </c>
      <c r="J285" s="26"/>
      <c r="K285" s="37"/>
    </row>
    <row r="286" spans="1:11">
      <c r="A286" s="94">
        <v>43178</v>
      </c>
      <c r="B286" s="26" t="s">
        <v>71</v>
      </c>
      <c r="C286" s="74" t="str">
        <f>IF(B286="","",VLOOKUP(B286,Stations!$A$1:$S$42,3,FALSE))</f>
        <v>Balneario de Patillas</v>
      </c>
      <c r="D286" s="77">
        <f>IF(B286="", "",VLOOKUP(B286,Stations!$A$1:$T$42,13,))</f>
        <v>17.973974999999999</v>
      </c>
      <c r="E286" s="77">
        <f>IF(B286=""," ",VLOOKUP(B286,Stations!$A$1:$T$42,18,))</f>
        <v>-65.988980600000005</v>
      </c>
      <c r="F286" s="78" t="str">
        <f>IF(C286="","",VLOOKUP(B286,Stations!$A$1:$S$42,19,FALSE))</f>
        <v>Route 2: Arroyo - Luquillo</v>
      </c>
      <c r="G286" s="26" t="s">
        <v>277</v>
      </c>
      <c r="H286" s="26" t="s">
        <v>301</v>
      </c>
      <c r="I286" s="39">
        <v>27</v>
      </c>
      <c r="J286" s="26"/>
      <c r="K286" s="37"/>
    </row>
    <row r="287" spans="1:11">
      <c r="A287" s="94">
        <v>43178</v>
      </c>
      <c r="B287" s="26" t="s">
        <v>77</v>
      </c>
      <c r="C287" s="74" t="str">
        <f>IF(B287="","",VLOOKUP(B287,Stations!$A$1:$S$42,3,FALSE))</f>
        <v>Playa Guayanés</v>
      </c>
      <c r="D287" s="77">
        <f>IF(B287="", "",VLOOKUP(B287,Stations!$A$1:$T$42,13,))</f>
        <v>18.062694400000002</v>
      </c>
      <c r="E287" s="77">
        <f>IF(B287=""," ",VLOOKUP(B287,Stations!$A$1:$T$42,18,))</f>
        <v>-65.819194400000001</v>
      </c>
      <c r="F287" s="78" t="str">
        <f>IF(C287="","",VLOOKUP(B287,Stations!$A$1:$S$42,19,FALSE))</f>
        <v>Route 2: Arroyo - Luquillo</v>
      </c>
      <c r="G287" s="26" t="s">
        <v>277</v>
      </c>
      <c r="H287" s="26">
        <v>41</v>
      </c>
      <c r="I287" s="39">
        <v>28</v>
      </c>
      <c r="J287" s="26"/>
      <c r="K287" s="37"/>
    </row>
    <row r="288" spans="1:11">
      <c r="A288" s="94">
        <v>43178</v>
      </c>
      <c r="B288" s="26" t="s">
        <v>83</v>
      </c>
      <c r="C288" s="74" t="str">
        <f>IF(B288="","",VLOOKUP(B288,Stations!$A$1:$S$42,3,FALSE))</f>
        <v>Balneario Punta Santiago</v>
      </c>
      <c r="D288" s="77">
        <f>IF(B288="", "",VLOOKUP(B288,Stations!$A$1:$T$42,13,))</f>
        <v>18.158413899999999</v>
      </c>
      <c r="E288" s="77">
        <f>IF(B288=""," ",VLOOKUP(B288,Stations!$A$1:$T$42,18,))</f>
        <v>-65.755186100000003</v>
      </c>
      <c r="F288" s="78" t="str">
        <f>IF(C288="","",VLOOKUP(B288,Stations!$A$1:$S$42,19,FALSE))</f>
        <v>Route 2: Arroyo - Luquillo</v>
      </c>
      <c r="G288" s="26" t="s">
        <v>277</v>
      </c>
      <c r="H288" s="26" t="s">
        <v>301</v>
      </c>
      <c r="I288" s="39">
        <v>28.5</v>
      </c>
      <c r="J288" s="26"/>
      <c r="K288" s="37"/>
    </row>
    <row r="289" spans="1:11">
      <c r="A289" s="94">
        <v>43178</v>
      </c>
      <c r="B289" s="26" t="s">
        <v>88</v>
      </c>
      <c r="C289" s="74" t="str">
        <f>IF(B289="","",VLOOKUP(B289,Stations!$A$1:$S$42,3,FALSE))</f>
        <v>Tropical Beach</v>
      </c>
      <c r="D289" s="77">
        <f>IF(B289="", "",VLOOKUP(B289,Stations!$A$1:$T$42,13,))</f>
        <v>18.186927799999999</v>
      </c>
      <c r="E289" s="77">
        <f>IF(B289=""," ",VLOOKUP(B289,Stations!$A$1:$T$42,18,))</f>
        <v>-65.725966700000001</v>
      </c>
      <c r="F289" s="78" t="str">
        <f>IF(C289="","",VLOOKUP(B289,Stations!$A$1:$S$42,19,FALSE))</f>
        <v>Route 2: Arroyo - Luquillo</v>
      </c>
      <c r="G289" s="26" t="s">
        <v>277</v>
      </c>
      <c r="H289" s="26">
        <v>20</v>
      </c>
      <c r="I289" s="39">
        <v>29</v>
      </c>
      <c r="J289" s="26"/>
      <c r="K289" s="37"/>
    </row>
    <row r="290" spans="1:11">
      <c r="A290" s="94">
        <v>43178</v>
      </c>
      <c r="B290" s="26" t="s">
        <v>94</v>
      </c>
      <c r="C290" s="74" t="str">
        <f>IF(B290="","",VLOOKUP(B290,Stations!$A$1:$S$42,3,FALSE))</f>
        <v>Balneario Seven Seas</v>
      </c>
      <c r="D290" s="77">
        <f>IF(B290="", "",VLOOKUP(B290,Stations!$A$1:$T$42,13,))</f>
        <v>18.369266700000001</v>
      </c>
      <c r="E290" s="77">
        <f>IF(B290=""," ",VLOOKUP(B290,Stations!$A$1:$T$42,18,))</f>
        <v>-65.636072200000001</v>
      </c>
      <c r="F290" s="78" t="str">
        <f>IF(C290="","",VLOOKUP(B290,Stations!$A$1:$S$42,19,FALSE))</f>
        <v>Route 2: Arroyo - Luquillo</v>
      </c>
      <c r="G290" s="26" t="s">
        <v>277</v>
      </c>
      <c r="H290" s="26">
        <v>20</v>
      </c>
      <c r="I290" s="39">
        <v>28.5</v>
      </c>
      <c r="J290" s="26"/>
      <c r="K290" s="37"/>
    </row>
    <row r="291" spans="1:11">
      <c r="A291" s="94">
        <v>43178</v>
      </c>
      <c r="B291" s="26" t="s">
        <v>99</v>
      </c>
      <c r="C291" s="74" t="str">
        <f>IF(B291="","",VLOOKUP(B291,Stations!$A$1:$S$42,3,FALSE))</f>
        <v>Playa Azul</v>
      </c>
      <c r="D291" s="77">
        <f>IF(B291="", "",VLOOKUP(B291,Stations!$A$1:$T$42,13,))</f>
        <v>18.3818667</v>
      </c>
      <c r="E291" s="77">
        <f>IF(B291=""," ",VLOOKUP(B291,Stations!$A$1:$T$42,18,))</f>
        <v>-65.718458299999995</v>
      </c>
      <c r="F291" s="78" t="str">
        <f>IF(C291="","",VLOOKUP(B291,Stations!$A$1:$S$42,19,FALSE))</f>
        <v>Route 2: Arroyo - Luquillo</v>
      </c>
      <c r="G291" s="26" t="s">
        <v>277</v>
      </c>
      <c r="H291" s="26" t="s">
        <v>301</v>
      </c>
      <c r="I291" s="39">
        <v>27</v>
      </c>
      <c r="J291" s="26"/>
      <c r="K291" s="37"/>
    </row>
    <row r="292" spans="1:11">
      <c r="A292" s="94">
        <v>43178</v>
      </c>
      <c r="B292" s="26" t="s">
        <v>105</v>
      </c>
      <c r="C292" s="74" t="str">
        <f>IF(B292="","",VLOOKUP(B292,Stations!$A$1:$S$42,3,FALSE))</f>
        <v>Balneario La Monserrate</v>
      </c>
      <c r="D292" s="77">
        <f>IF(B292="", "",VLOOKUP(B292,Stations!$A$1:$T$42,13,))</f>
        <v>18.385591699999999</v>
      </c>
      <c r="E292" s="77">
        <f>IF(B292=""," ",VLOOKUP(B292,Stations!$A$1:$T$42,18,))</f>
        <v>-65.729472200000004</v>
      </c>
      <c r="F292" s="78" t="str">
        <f>IF(C292="","",VLOOKUP(B292,Stations!$A$1:$S$42,19,FALSE))</f>
        <v>Route 2: Arroyo - Luquillo</v>
      </c>
      <c r="G292" s="26" t="s">
        <v>277</v>
      </c>
      <c r="H292" s="26" t="s">
        <v>301</v>
      </c>
      <c r="I292" s="39">
        <v>28.5</v>
      </c>
      <c r="J292" s="26"/>
      <c r="K292" s="37"/>
    </row>
    <row r="293" spans="1:11">
      <c r="A293" s="94">
        <v>43178</v>
      </c>
      <c r="B293" s="26" t="s">
        <v>113</v>
      </c>
      <c r="C293" s="74" t="str">
        <f>IF(B293="","",VLOOKUP(B293,Stations!$A$1:$S$42,3,FALSE))</f>
        <v>Playita Rosada</v>
      </c>
      <c r="D293" s="77">
        <f>IF(B293="", "",VLOOKUP(B293,Stations!$A$1:$T$42,13,))</f>
        <v>17.971716700000002</v>
      </c>
      <c r="E293" s="77">
        <f>IF(B293=""," ",VLOOKUP(B293,Stations!$A$1:$T$42,18,))</f>
        <v>-66.031499999999994</v>
      </c>
      <c r="F293" s="78" t="str">
        <f>IF(C293="","",VLOOKUP(B293,Stations!$A$1:$S$42,19,FALSE))</f>
        <v>Route 3: Lajas - Salinas</v>
      </c>
      <c r="G293" s="26" t="s">
        <v>277</v>
      </c>
      <c r="H293" s="26" t="s">
        <v>301</v>
      </c>
      <c r="I293" s="39">
        <v>27.3</v>
      </c>
      <c r="J293" s="26">
        <v>8.11</v>
      </c>
      <c r="K293" s="37"/>
    </row>
    <row r="294" spans="1:11">
      <c r="A294" s="94">
        <v>43178</v>
      </c>
      <c r="B294" s="26" t="s">
        <v>120</v>
      </c>
      <c r="C294" s="74" t="str">
        <f>IF(B294="","",VLOOKUP(B294,Stations!$A$1:$S$42,3,FALSE))</f>
        <v>Playa Santa</v>
      </c>
      <c r="D294" s="77">
        <f>IF(B294="", "",VLOOKUP(B294,Stations!$A$1:$T$42,13,))</f>
        <v>17.937711100000001</v>
      </c>
      <c r="E294" s="77">
        <f>IF(B294=""," ",VLOOKUP(B294,Stations!$A$1:$T$42,18,))</f>
        <v>-66.955197200000001</v>
      </c>
      <c r="F294" s="78" t="str">
        <f>IF(C294="","",VLOOKUP(B294,Stations!$A$1:$S$42,19,FALSE))</f>
        <v>Route 3: Lajas - Salinas</v>
      </c>
      <c r="G294" s="26" t="s">
        <v>277</v>
      </c>
      <c r="H294" s="26" t="s">
        <v>301</v>
      </c>
      <c r="I294" s="39">
        <v>28</v>
      </c>
      <c r="J294" s="26">
        <v>8.07</v>
      </c>
      <c r="K294" s="37"/>
    </row>
    <row r="295" spans="1:11" ht="31">
      <c r="A295" s="94">
        <v>43178</v>
      </c>
      <c r="B295" s="26" t="s">
        <v>127</v>
      </c>
      <c r="C295" s="74" t="str">
        <f>IF(B295="","",VLOOKUP(B295,Stations!$A$1:$S$42,3,FALSE))</f>
        <v>Caña Gorda</v>
      </c>
      <c r="D295" s="77">
        <f>IF(B295="", "",VLOOKUP(B295,Stations!$A$1:$T$42,13,))</f>
        <v>17.952530599999999</v>
      </c>
      <c r="E295" s="77">
        <f>IF(B295=""," ",VLOOKUP(B295,Stations!$A$1:$T$42,18,))</f>
        <v>-66.884561099999999</v>
      </c>
      <c r="F295" s="78" t="str">
        <f>IF(C295="","",VLOOKUP(B295,Stations!$A$1:$S$42,19,FALSE))</f>
        <v>Route 3: Lajas - Salinas</v>
      </c>
      <c r="G295" s="26" t="s">
        <v>277</v>
      </c>
      <c r="H295" s="26"/>
      <c r="I295" s="39"/>
      <c r="J295" s="26"/>
      <c r="K295" s="37" t="s">
        <v>332</v>
      </c>
    </row>
    <row r="296" spans="1:11">
      <c r="A296" s="94">
        <v>43178</v>
      </c>
      <c r="B296" s="26" t="s">
        <v>132</v>
      </c>
      <c r="C296" s="34" t="s">
        <v>302</v>
      </c>
      <c r="D296" s="77">
        <f>IF(B296="", "",VLOOKUP(B296,Stations!$A$1:$T$42,13,))</f>
        <v>17.969283300000001</v>
      </c>
      <c r="E296" s="77">
        <f>IF(B296=""," ",VLOOKUP(B296,Stations!$A$1:$T$42,18,))</f>
        <v>-66.602727799999997</v>
      </c>
      <c r="F296" s="78" t="str">
        <f>IF(C296="","",VLOOKUP(B296,Stations!$A$1:$S$42,19,FALSE))</f>
        <v>Route 3: Lajas - Salinas</v>
      </c>
      <c r="G296" s="26" t="s">
        <v>277</v>
      </c>
      <c r="H296" s="26" t="s">
        <v>301</v>
      </c>
      <c r="I296" s="39">
        <v>28.1</v>
      </c>
      <c r="J296" s="26">
        <v>8.11</v>
      </c>
      <c r="K296" s="37"/>
    </row>
    <row r="297" spans="1:11">
      <c r="A297" s="94">
        <v>43178</v>
      </c>
      <c r="B297" s="26" t="s">
        <v>144</v>
      </c>
      <c r="C297" s="74" t="str">
        <f>IF(B297="","",VLOOKUP(B297,Stations!$A$1:$S$42,3,FALSE))</f>
        <v>Balneario de Salinas</v>
      </c>
      <c r="D297" s="77">
        <f>IF(B297="", "",VLOOKUP(B297,Stations!$A$1:$T$42,13,))</f>
        <v>17.977588900000001</v>
      </c>
      <c r="E297" s="77">
        <f>IF(B297=""," ",VLOOKUP(B297,Stations!$A$1:$T$42,18,))</f>
        <v>-66.332497200000006</v>
      </c>
      <c r="F297" s="78" t="str">
        <f>IF(C297="","",VLOOKUP(B297,Stations!$A$1:$S$42,19,FALSE))</f>
        <v>Route 3: Lajas - Salinas</v>
      </c>
      <c r="G297" s="26" t="s">
        <v>277</v>
      </c>
      <c r="H297" s="26" t="s">
        <v>301</v>
      </c>
      <c r="I297" s="39">
        <v>29</v>
      </c>
      <c r="J297" s="26" t="s">
        <v>303</v>
      </c>
      <c r="K297" s="37"/>
    </row>
    <row r="298" spans="1:11">
      <c r="A298" s="94">
        <v>43178</v>
      </c>
      <c r="B298" s="26" t="s">
        <v>172</v>
      </c>
      <c r="C298" s="74" t="str">
        <f>IF(B298="","",VLOOKUP(B298,Stations!$A$1:$S$42,3,FALSE))</f>
        <v>Villa Lamela</v>
      </c>
      <c r="D298" s="77">
        <f>IF(B298="", "",VLOOKUP(B298,Stations!$A$1:$T$42,13,))</f>
        <v>18.064533300000001</v>
      </c>
      <c r="E298" s="77">
        <f>IF(B298=""," ",VLOOKUP(B298,Stations!$A$1:$T$42,18,))</f>
        <v>-67.197527800000003</v>
      </c>
      <c r="F298" s="78" t="str">
        <f>IF(C298="","",VLOOKUP(B298,Stations!$A$1:$S$42,19,FALSE))</f>
        <v>Route 4: Cabo Rojo</v>
      </c>
      <c r="G298" s="26" t="s">
        <v>277</v>
      </c>
      <c r="H298" s="26" t="s">
        <v>301</v>
      </c>
      <c r="I298" s="26">
        <v>26.7</v>
      </c>
      <c r="J298" s="26">
        <v>8.0399999999999991</v>
      </c>
      <c r="K298" s="37"/>
    </row>
    <row r="299" spans="1:11">
      <c r="A299" s="94">
        <v>43178</v>
      </c>
      <c r="B299" s="26" t="s">
        <v>167</v>
      </c>
      <c r="C299" s="74" t="str">
        <f>IF(B299="","",VLOOKUP(B299,Stations!$A$1:$S$42,3,FALSE))</f>
        <v xml:space="preserve">Playa Buyé </v>
      </c>
      <c r="D299" s="77">
        <f>IF(B299="", "",VLOOKUP(B299,Stations!$A$1:$T$42,13,))</f>
        <v>18.048872200000002</v>
      </c>
      <c r="E299" s="77">
        <f>IF(B299=""," ",VLOOKUP(B299,Stations!$A$1:$T$42,18,))</f>
        <v>-67.198625000000007</v>
      </c>
      <c r="F299" s="78" t="str">
        <f>IF(C299="","",VLOOKUP(B299,Stations!$A$1:$S$42,19,FALSE))</f>
        <v>Route 4: Cabo Rojo</v>
      </c>
      <c r="G299" s="26" t="s">
        <v>277</v>
      </c>
      <c r="H299" s="26">
        <v>10</v>
      </c>
      <c r="I299" s="26">
        <v>27.4</v>
      </c>
      <c r="J299" s="26">
        <v>8.06</v>
      </c>
      <c r="K299" s="37"/>
    </row>
    <row r="300" spans="1:11">
      <c r="A300" s="94">
        <v>43178</v>
      </c>
      <c r="B300" s="26" t="s">
        <v>161</v>
      </c>
      <c r="C300" s="74" t="str">
        <f>IF(B300="","",VLOOKUP(B300,Stations!$A$1:$S$42,3,FALSE))</f>
        <v>Balneario de Boquerón</v>
      </c>
      <c r="D300" s="77">
        <f>IF(B300="", "",VLOOKUP(B300,Stations!$A$1:$T$42,13,))</f>
        <v>18.019441700000002</v>
      </c>
      <c r="E300" s="77">
        <f>IF(B300=""," ",VLOOKUP(B300,Stations!$A$1:$T$42,18,))</f>
        <v>-67.172244399999997</v>
      </c>
      <c r="F300" s="78" t="str">
        <f>IF(C300="","",VLOOKUP(B300,Stations!$A$1:$S$42,19,FALSE))</f>
        <v>Route 4: Cabo Rojo</v>
      </c>
      <c r="G300" s="26" t="s">
        <v>277</v>
      </c>
      <c r="H300" s="26" t="s">
        <v>301</v>
      </c>
      <c r="I300" s="26">
        <v>27.4</v>
      </c>
      <c r="J300" s="26">
        <v>8.1199999999999992</v>
      </c>
      <c r="K300" s="37"/>
    </row>
    <row r="301" spans="1:11">
      <c r="A301" s="94">
        <v>43178</v>
      </c>
      <c r="B301" s="26" t="s">
        <v>158</v>
      </c>
      <c r="C301" s="74" t="str">
        <f>IF(B301="","",VLOOKUP(B301,Stations!$A$1:$S$42,3,FALSE))</f>
        <v>Playa Moja Casabe</v>
      </c>
      <c r="D301" s="77">
        <f>IF(B301="", "",VLOOKUP(B301,Stations!$A$1:$T$42,13,))</f>
        <v>17.985810000000001</v>
      </c>
      <c r="E301" s="77">
        <f>IF(B301=""," ",VLOOKUP(B301,Stations!$A$1:$T$42,18,))</f>
        <v>-67.214590000000001</v>
      </c>
      <c r="F301" s="78" t="str">
        <f>IF(C301="","",VLOOKUP(B301,Stations!$A$1:$S$42,19,FALSE))</f>
        <v>Route 4: Cabo Rojo</v>
      </c>
      <c r="G301" s="26" t="s">
        <v>277</v>
      </c>
      <c r="H301" s="26">
        <v>10</v>
      </c>
      <c r="I301" s="26">
        <v>27.6</v>
      </c>
      <c r="J301" s="26">
        <v>8.1</v>
      </c>
      <c r="K301" s="37"/>
    </row>
    <row r="302" spans="1:11">
      <c r="A302" s="94">
        <v>43178</v>
      </c>
      <c r="B302" s="26" t="s">
        <v>151</v>
      </c>
      <c r="C302" s="74" t="str">
        <f>IF(B302="","",VLOOKUP(B302,Stations!$A$1:$S$42,3,FALSE))</f>
        <v>Playa el Combate</v>
      </c>
      <c r="D302" s="77">
        <f>IF(B302="", "",VLOOKUP(B302,Stations!$A$1:$T$42,13,))</f>
        <v>17.9747944</v>
      </c>
      <c r="E302" s="77">
        <f>IF(B302=""," ",VLOOKUP(B302,Stations!$A$1:$T$42,18,))</f>
        <v>-67.212905599999999</v>
      </c>
      <c r="F302" s="78" t="str">
        <f>IF(C302="","",VLOOKUP(B302,Stations!$A$1:$S$42,19,FALSE))</f>
        <v>Route 4: Cabo Rojo</v>
      </c>
      <c r="G302" s="26" t="s">
        <v>277</v>
      </c>
      <c r="H302" s="26">
        <v>10</v>
      </c>
      <c r="I302" s="26">
        <v>27.5</v>
      </c>
      <c r="J302" s="26" t="s">
        <v>333</v>
      </c>
      <c r="K302" s="37"/>
    </row>
    <row r="303" spans="1:11" ht="37">
      <c r="A303" s="94">
        <v>43178</v>
      </c>
      <c r="B303" s="26" t="s">
        <v>179</v>
      </c>
      <c r="C303" s="74" t="str">
        <f>IF(B303="","",VLOOKUP(B303,Stations!$A$1:$S$42,3,FALSE))</f>
        <v>Balneario de Añasco or Balneario Tres Hermanos</v>
      </c>
      <c r="D303" s="77">
        <f>IF(B303="", "",VLOOKUP(B303,Stations!$A$1:$T$42,13,))</f>
        <v>18.2879972</v>
      </c>
      <c r="E303" s="77">
        <f>IF(B303=""," ",VLOOKUP(B303,Stations!$A$1:$T$42,18,))</f>
        <v>-67.193922200000003</v>
      </c>
      <c r="F303" s="78" t="str">
        <f>IF(C303="","",VLOOKUP(B303,Stations!$A$1:$S$42,19,FALSE))</f>
        <v>Route 5: Añasco - Aguadilla</v>
      </c>
      <c r="G303" s="26" t="s">
        <v>277</v>
      </c>
      <c r="H303" s="26">
        <v>41</v>
      </c>
      <c r="I303" s="39">
        <v>26.6</v>
      </c>
      <c r="J303" s="26">
        <v>7.99</v>
      </c>
      <c r="K303" s="37"/>
    </row>
    <row r="304" spans="1:11">
      <c r="A304" s="94">
        <v>43178</v>
      </c>
      <c r="B304" s="26" t="s">
        <v>185</v>
      </c>
      <c r="C304" s="74" t="str">
        <f>IF(B304="","",VLOOKUP(B304,Stations!$A$1:$S$42,3,FALSE))</f>
        <v>Balneario de Rincón</v>
      </c>
      <c r="D304" s="77">
        <f>IF(B304="", "",VLOOKUP(B304,Stations!$A$1:$T$42,13,))</f>
        <v>18.340924999999999</v>
      </c>
      <c r="E304" s="77">
        <f>IF(B304=""," ",VLOOKUP(B304,Stations!$A$1:$T$42,18,))</f>
        <v>-67.256005599999995</v>
      </c>
      <c r="F304" s="78" t="str">
        <f>IF(C304="","",VLOOKUP(B304,Stations!$A$1:$S$42,19,FALSE))</f>
        <v>Route 5: Añasco - Aguadilla</v>
      </c>
      <c r="G304" s="26" t="s">
        <v>277</v>
      </c>
      <c r="H304" s="26" t="s">
        <v>301</v>
      </c>
      <c r="I304" s="39">
        <v>26.1</v>
      </c>
      <c r="J304" s="26">
        <v>8.14</v>
      </c>
      <c r="K304" s="37"/>
    </row>
    <row r="305" spans="1:11">
      <c r="A305" s="94">
        <v>43178</v>
      </c>
      <c r="B305" s="26" t="s">
        <v>191</v>
      </c>
      <c r="C305" s="74" t="str">
        <f>IF(B305="","",VLOOKUP(B305,Stations!$A$1:$S$42,3,FALSE))</f>
        <v>Pico de Piedra</v>
      </c>
      <c r="D305" s="77">
        <f>IF(B305="", "",VLOOKUP(B305,Stations!$A$1:$T$42,13,))</f>
        <v>18.3843639</v>
      </c>
      <c r="E305" s="77">
        <f>IF(B305=""," ",VLOOKUP(B305,Stations!$A$1:$T$42,18,))</f>
        <v>-67.212988899999999</v>
      </c>
      <c r="F305" s="78" t="str">
        <f>IF(C305="","",VLOOKUP(B305,Stations!$A$1:$S$42,19,FALSE))</f>
        <v>Route 5: Añasco - Aguadilla</v>
      </c>
      <c r="G305" s="26" t="s">
        <v>277</v>
      </c>
      <c r="H305" s="26" t="s">
        <v>301</v>
      </c>
      <c r="I305" s="39">
        <v>26.3</v>
      </c>
      <c r="J305" s="26">
        <v>8.2200000000000006</v>
      </c>
      <c r="K305" s="37"/>
    </row>
    <row r="306" spans="1:11">
      <c r="A306" s="94">
        <v>43178</v>
      </c>
      <c r="B306" s="26" t="s">
        <v>197</v>
      </c>
      <c r="C306" s="74" t="str">
        <f>IF(B306="","",VLOOKUP(B306,Stations!$A$1:$S$42,3,FALSE))</f>
        <v>Balneario Crash Boat</v>
      </c>
      <c r="D306" s="77">
        <f>IF(B306="", "",VLOOKUP(B306,Stations!$A$1:$T$42,13,))</f>
        <v>18.457666700000001</v>
      </c>
      <c r="E306" s="77">
        <f>IF(B306=""," ",VLOOKUP(B306,Stations!$A$1:$T$42,18,))</f>
        <v>-67.163777800000005</v>
      </c>
      <c r="F306" s="78" t="str">
        <f>IF(C306="","",VLOOKUP(B306,Stations!$A$1:$S$42,19,FALSE))</f>
        <v>Route 5: Añasco - Aguadilla</v>
      </c>
      <c r="G306" s="26" t="s">
        <v>277</v>
      </c>
      <c r="H306" s="26">
        <v>20</v>
      </c>
      <c r="I306" s="39">
        <v>26.2</v>
      </c>
      <c r="J306" s="26" t="s">
        <v>331</v>
      </c>
      <c r="K306" s="37"/>
    </row>
    <row r="307" spans="1:11">
      <c r="A307" s="94">
        <v>43178</v>
      </c>
      <c r="B307" s="26" t="s">
        <v>204</v>
      </c>
      <c r="C307" s="74" t="str">
        <f>IF(B307="","",VLOOKUP(B307,Stations!$A$1:$S$42,3,FALSE))</f>
        <v>Muelle de Arecibo</v>
      </c>
      <c r="D307" s="77">
        <f>IF(B307="", "",VLOOKUP(B307,Stations!$A$1:$T$42,13,))</f>
        <v>18.479258300000001</v>
      </c>
      <c r="E307" s="77">
        <f>IF(B307=""," ",VLOOKUP(B307,Stations!$A$1:$T$42,18,))</f>
        <v>-66.700466700000007</v>
      </c>
      <c r="F307" s="78" t="str">
        <f>IF(C307="","",VLOOKUP(B307,Stations!$A$1:$S$42,19,FALSE))</f>
        <v xml:space="preserve">Route: 6: Arecibo – Vega Alta </v>
      </c>
      <c r="G307" s="26" t="s">
        <v>277</v>
      </c>
      <c r="H307" s="26" t="s">
        <v>301</v>
      </c>
      <c r="I307" s="39">
        <v>27.5</v>
      </c>
      <c r="J307" s="26">
        <v>8.16</v>
      </c>
      <c r="K307" s="37"/>
    </row>
    <row r="308" spans="1:11">
      <c r="A308" s="94">
        <v>43178</v>
      </c>
      <c r="B308" s="26" t="s">
        <v>210</v>
      </c>
      <c r="C308" s="74" t="str">
        <f>IF(B308="","",VLOOKUP(B308,Stations!$A$1:$S$42,3,FALSE))</f>
        <v>Mar Chiquita</v>
      </c>
      <c r="D308" s="77">
        <f>IF(B308="", "",VLOOKUP(B308,Stations!$A$1:$T$42,13,))</f>
        <v>18.472916699999999</v>
      </c>
      <c r="E308" s="77">
        <f>IF(B308=""," ",VLOOKUP(B308,Stations!$A$1:$T$42,18,))</f>
        <v>-66.485655600000001</v>
      </c>
      <c r="F308" s="78" t="str">
        <f>IF(C308="","",VLOOKUP(B308,Stations!$A$1:$S$42,19,FALSE))</f>
        <v xml:space="preserve">Route: 6: Arecibo – Vega Alta </v>
      </c>
      <c r="G308" s="26" t="s">
        <v>277</v>
      </c>
      <c r="H308" s="26" t="s">
        <v>301</v>
      </c>
      <c r="I308" s="39">
        <v>27.1</v>
      </c>
      <c r="J308" s="26">
        <v>8.23</v>
      </c>
      <c r="K308" s="37"/>
    </row>
    <row r="309" spans="1:11">
      <c r="A309" s="94">
        <v>43178</v>
      </c>
      <c r="B309" s="26" t="s">
        <v>216</v>
      </c>
      <c r="C309" s="74" t="str">
        <f>IF(B309="","",VLOOKUP(B309,Stations!$A$1:$S$42,3,FALSE))</f>
        <v>Balneario de Puerto Nuevo</v>
      </c>
      <c r="D309" s="77">
        <f>IF(B309="", "",VLOOKUP(B309,Stations!$A$1:$T$42,13,))</f>
        <v>18.4913667</v>
      </c>
      <c r="E309" s="77">
        <f>IF(B309=""," ",VLOOKUP(B309,Stations!$A$1:$T$42,18,))</f>
        <v>-66.399044399999994</v>
      </c>
      <c r="F309" s="78" t="str">
        <f>IF(C309="","",VLOOKUP(B309,Stations!$A$1:$S$42,19,FALSE))</f>
        <v xml:space="preserve">Route: 6: Arecibo – Vega Alta </v>
      </c>
      <c r="G309" s="26" t="s">
        <v>277</v>
      </c>
      <c r="H309" s="26">
        <v>10</v>
      </c>
      <c r="I309" s="39">
        <v>27.4</v>
      </c>
      <c r="J309" s="26">
        <v>8.25</v>
      </c>
      <c r="K309" s="37"/>
    </row>
    <row r="310" spans="1:11" ht="37">
      <c r="A310" s="94">
        <v>43178</v>
      </c>
      <c r="B310" s="26" t="s">
        <v>222</v>
      </c>
      <c r="C310" s="74" t="str">
        <f>IF(B310="","",VLOOKUP(B310,Stations!$A$1:$S$42,3,FALSE))</f>
        <v>Balneario Cerro Gordo or Javier Calderón Nieves</v>
      </c>
      <c r="D310" s="77">
        <f>IF(B310="", "",VLOOKUP(B310,Stations!$A$1:$T$42,13,))</f>
        <v>18.481249999999999</v>
      </c>
      <c r="E310" s="77">
        <f>IF(B310=""," ",VLOOKUP(B310,Stations!$A$1:$T$42,18,))</f>
        <v>-66.340655600000005</v>
      </c>
      <c r="F310" s="78" t="str">
        <f>IF(C310="","",VLOOKUP(B310,Stations!$A$1:$S$42,19,FALSE))</f>
        <v xml:space="preserve">Route: 6: Arecibo – Vega Alta </v>
      </c>
      <c r="G310" s="26" t="s">
        <v>277</v>
      </c>
      <c r="H310" s="26">
        <v>20</v>
      </c>
      <c r="I310" s="39">
        <v>28.1</v>
      </c>
      <c r="J310" s="26" t="s">
        <v>334</v>
      </c>
      <c r="K310" s="37"/>
    </row>
    <row r="311" spans="1:11">
      <c r="A311" s="94">
        <v>43185</v>
      </c>
      <c r="B311" s="26" t="s">
        <v>65</v>
      </c>
      <c r="C311" s="74" t="str">
        <f>IF(B311="","",VLOOKUP(B311,Stations!$A$1:$S$42,3,FALSE))</f>
        <v>Balneario Punta Guilarte</v>
      </c>
      <c r="D311" s="77">
        <f>IF(B311="", "",VLOOKUP(B311,Stations!$A$1:$T$42,13,))</f>
        <v>17.9620417</v>
      </c>
      <c r="E311" s="77">
        <f>IF(B311=""," ",VLOOKUP(B311,Stations!$A$1:$T$42,18,))</f>
        <v>-66.040000000000006</v>
      </c>
      <c r="F311" s="78" t="str">
        <f>IF(C311="","",VLOOKUP(B311,Stations!$A$1:$S$42,19,FALSE))</f>
        <v>Route 2: Arroyo - Luquillo</v>
      </c>
      <c r="G311" s="26" t="s">
        <v>330</v>
      </c>
      <c r="H311" s="26" t="s">
        <v>301</v>
      </c>
      <c r="I311" s="39">
        <v>27.5</v>
      </c>
      <c r="J311" s="26" t="s">
        <v>305</v>
      </c>
      <c r="K311" s="37"/>
    </row>
    <row r="312" spans="1:11" ht="37">
      <c r="A312" s="94">
        <v>43185</v>
      </c>
      <c r="B312" s="26" t="s">
        <v>9</v>
      </c>
      <c r="C312" s="74" t="str">
        <f>IF(B312="","",VLOOKUP(B312,Stations!$A$1:$S$42,3,FALSE))</f>
        <v>Balneario Manuel “Nolo” Morales or Sardinera</v>
      </c>
      <c r="D312" s="77">
        <f>IF(B312="", "",VLOOKUP(B312,Stations!$A$1:$T$42,13,))</f>
        <v>18.474694400000001</v>
      </c>
      <c r="E312" s="77">
        <f>IF(B312=""," ",VLOOKUP(B312,Stations!$A$1:$T$42,18,))</f>
        <v>-66.280891699999998</v>
      </c>
      <c r="F312" s="78" t="str">
        <f>IF(C312="","",VLOOKUP(B312,Stations!$A$1:$S$42,19,FALSE))</f>
        <v>Route 1: Dorado - Loíza</v>
      </c>
      <c r="G312" s="26" t="s">
        <v>330</v>
      </c>
      <c r="H312" s="26">
        <v>41</v>
      </c>
      <c r="I312" s="39">
        <v>28.4</v>
      </c>
      <c r="J312" s="26" t="s">
        <v>305</v>
      </c>
      <c r="K312" s="37"/>
    </row>
    <row r="313" spans="1:11" ht="37">
      <c r="A313" s="94" t="s">
        <v>342</v>
      </c>
      <c r="B313" s="26" t="s">
        <v>179</v>
      </c>
      <c r="C313" s="74" t="str">
        <f>IF(B313="","",VLOOKUP(B313,Stations!$A$1:$S$42,3,FALSE))</f>
        <v>Balneario de Añasco or Balneario Tres Hermanos</v>
      </c>
      <c r="D313" s="77">
        <f>IF(B313="", "",VLOOKUP(B313,Stations!$A$1:$T$42,13,))</f>
        <v>18.2879972</v>
      </c>
      <c r="E313" s="77">
        <f>IF(B313=""," ",VLOOKUP(B313,Stations!$A$1:$T$42,18,))</f>
        <v>-67.193922200000003</v>
      </c>
      <c r="F313" s="78" t="str">
        <f>IF(C313="","",VLOOKUP(B313,Stations!$A$1:$S$42,19,FALSE))</f>
        <v>Route 5: Añasco - Aguadilla</v>
      </c>
      <c r="G313" s="26" t="s">
        <v>277</v>
      </c>
      <c r="H313" s="26" t="s">
        <v>301</v>
      </c>
      <c r="I313" s="39">
        <v>26.3</v>
      </c>
      <c r="J313" s="26">
        <v>7.79</v>
      </c>
      <c r="K313" s="37"/>
    </row>
    <row r="314" spans="1:11">
      <c r="A314" s="94" t="s">
        <v>342</v>
      </c>
      <c r="B314" s="26" t="s">
        <v>185</v>
      </c>
      <c r="C314" s="74" t="str">
        <f>IF(B314="","",VLOOKUP(B314,Stations!$A$1:$S$42,3,FALSE))</f>
        <v>Balneario de Rincón</v>
      </c>
      <c r="D314" s="77">
        <f>IF(B314="", "",VLOOKUP(B314,Stations!$A$1:$T$42,13,))</f>
        <v>18.340924999999999</v>
      </c>
      <c r="E314" s="77">
        <f>IF(B314=""," ",VLOOKUP(B314,Stations!$A$1:$T$42,18,))</f>
        <v>-67.256005599999995</v>
      </c>
      <c r="F314" s="78" t="str">
        <f>IF(C314="","",VLOOKUP(B314,Stations!$A$1:$S$42,19,FALSE))</f>
        <v>Route 5: Añasco - Aguadilla</v>
      </c>
      <c r="G314" s="26" t="s">
        <v>277</v>
      </c>
      <c r="H314" s="26" t="s">
        <v>301</v>
      </c>
      <c r="I314" s="39">
        <v>26.3</v>
      </c>
      <c r="J314" s="26">
        <v>8.06</v>
      </c>
      <c r="K314" s="37"/>
    </row>
    <row r="315" spans="1:11">
      <c r="A315" s="94" t="s">
        <v>342</v>
      </c>
      <c r="B315" s="26" t="s">
        <v>191</v>
      </c>
      <c r="C315" s="74" t="str">
        <f>IF(B315="","",VLOOKUP(B315,Stations!$A$1:$S$42,3,FALSE))</f>
        <v>Pico de Piedra</v>
      </c>
      <c r="D315" s="77">
        <f>IF(B315="", "",VLOOKUP(B315,Stations!$A$1:$T$42,13,))</f>
        <v>18.3843639</v>
      </c>
      <c r="E315" s="77">
        <f>IF(B315=""," ",VLOOKUP(B315,Stations!$A$1:$T$42,18,))</f>
        <v>-67.212988899999999</v>
      </c>
      <c r="F315" s="78" t="str">
        <f>IF(C315="","",VLOOKUP(B315,Stations!$A$1:$S$42,19,FALSE))</f>
        <v>Route 5: Añasco - Aguadilla</v>
      </c>
      <c r="G315" s="26" t="s">
        <v>277</v>
      </c>
      <c r="H315" s="26" t="s">
        <v>301</v>
      </c>
      <c r="I315" s="39">
        <v>26.3</v>
      </c>
      <c r="J315" s="26">
        <v>8.1199999999999992</v>
      </c>
      <c r="K315" s="37"/>
    </row>
    <row r="316" spans="1:11">
      <c r="A316" s="94" t="s">
        <v>342</v>
      </c>
      <c r="B316" s="26" t="s">
        <v>197</v>
      </c>
      <c r="C316" s="74" t="str">
        <f>IF(B316="","",VLOOKUP(B316,Stations!$A$1:$S$42,3,FALSE))</f>
        <v>Balneario Crash Boat</v>
      </c>
      <c r="D316" s="77">
        <f>IF(B316="", "",VLOOKUP(B316,Stations!$A$1:$T$42,13,))</f>
        <v>18.457666700000001</v>
      </c>
      <c r="E316" s="77">
        <f>IF(B316=""," ",VLOOKUP(B316,Stations!$A$1:$T$42,18,))</f>
        <v>-67.163777800000005</v>
      </c>
      <c r="F316" s="78" t="str">
        <f>IF(C316="","",VLOOKUP(B316,Stations!$A$1:$S$42,19,FALSE))</f>
        <v>Route 5: Añasco - Aguadilla</v>
      </c>
      <c r="G316" s="26" t="s">
        <v>277</v>
      </c>
      <c r="H316" s="26">
        <v>10</v>
      </c>
      <c r="I316" s="39">
        <v>26.5</v>
      </c>
      <c r="J316" s="26">
        <v>8.15</v>
      </c>
      <c r="K316" s="37"/>
    </row>
    <row r="317" spans="1:11" ht="37">
      <c r="A317" s="94" t="s">
        <v>342</v>
      </c>
      <c r="B317" s="26" t="s">
        <v>9</v>
      </c>
      <c r="C317" s="74" t="str">
        <f>IF(B317="","",VLOOKUP(B317,Stations!$A$1:$S$42,3,FALSE))</f>
        <v>Balneario Manuel “Nolo” Morales or Sardinera</v>
      </c>
      <c r="D317" s="77">
        <f>IF(B317="", "",VLOOKUP(B317,Stations!$A$1:$T$42,13,))</f>
        <v>18.474694400000001</v>
      </c>
      <c r="E317" s="77">
        <f>IF(B317=""," ",VLOOKUP(B317,Stations!$A$1:$T$42,18,))</f>
        <v>-66.280891699999998</v>
      </c>
      <c r="F317" s="78" t="str">
        <f>IF(C317="","",VLOOKUP(B317,Stations!$A$1:$S$42,19,FALSE))</f>
        <v>Route 1: Dorado - Loíza</v>
      </c>
      <c r="G317" s="26" t="s">
        <v>277</v>
      </c>
      <c r="H317" s="26" t="s">
        <v>301</v>
      </c>
      <c r="I317" s="39">
        <v>26.2</v>
      </c>
      <c r="J317" s="26">
        <v>8.02</v>
      </c>
      <c r="K317" s="37"/>
    </row>
    <row r="318" spans="1:11">
      <c r="A318" s="94" t="s">
        <v>342</v>
      </c>
      <c r="B318" s="26" t="s">
        <v>16</v>
      </c>
      <c r="C318" s="74" t="str">
        <f>IF(B318="","",VLOOKUP(B318,Stations!$A$1:$S$42,3,FALSE))</f>
        <v>Balneario Punta Salinas</v>
      </c>
      <c r="D318" s="77">
        <f>IF(B318="", "",VLOOKUP(B318,Stations!$A$1:$T$42,13,))</f>
        <v>18.471658300000001</v>
      </c>
      <c r="E318" s="77">
        <f>IF(B318=""," ",VLOOKUP(B318,Stations!$A$1:$T$42,18,))</f>
        <v>-66.185994399999998</v>
      </c>
      <c r="F318" s="78" t="str">
        <f>IF(C318="","",VLOOKUP(B318,Stations!$A$1:$S$42,19,FALSE))</f>
        <v>Route 1: Dorado - Loíza</v>
      </c>
      <c r="G318" s="26" t="s">
        <v>277</v>
      </c>
      <c r="H318" s="26" t="s">
        <v>301</v>
      </c>
      <c r="I318" s="39">
        <v>26.3</v>
      </c>
      <c r="J318" s="26">
        <v>8.09</v>
      </c>
      <c r="K318" s="37"/>
    </row>
    <row r="319" spans="1:11">
      <c r="A319" s="94" t="s">
        <v>342</v>
      </c>
      <c r="B319" s="26" t="s">
        <v>22</v>
      </c>
      <c r="C319" s="74" t="str">
        <f>IF(B319="","",VLOOKUP(B319,Stations!$A$1:$S$42,3,FALSE))</f>
        <v>Balneario El Escambrón</v>
      </c>
      <c r="D319" s="77">
        <f>IF(B319="", "",VLOOKUP(B319,Stations!$A$1:$T$42,13,))</f>
        <v>18.467236100000001</v>
      </c>
      <c r="E319" s="77">
        <f>IF(B319=""," ",VLOOKUP(B319,Stations!$A$1:$T$42,18,))</f>
        <v>-66.089958300000006</v>
      </c>
      <c r="F319" s="78" t="str">
        <f>IF(C319="","",VLOOKUP(B319,Stations!$A$1:$S$42,19,FALSE))</f>
        <v>Route 1: Dorado - Loíza</v>
      </c>
      <c r="G319" s="26" t="s">
        <v>277</v>
      </c>
      <c r="H319" s="26" t="s">
        <v>301</v>
      </c>
      <c r="I319" s="39">
        <v>26.5</v>
      </c>
      <c r="J319" s="26">
        <v>8.16</v>
      </c>
      <c r="K319" s="37"/>
    </row>
    <row r="320" spans="1:11">
      <c r="A320" s="94" t="s">
        <v>342</v>
      </c>
      <c r="B320" s="26" t="s">
        <v>280</v>
      </c>
      <c r="C320" s="74" t="str">
        <f>IF(B320="","",VLOOKUP(B320,Stations!$A$1:$S$42,3,FALSE))</f>
        <v>Playa Sixto Escobar</v>
      </c>
      <c r="D320" s="77">
        <f>IF(B320="", "",VLOOKUP(B320,Stations!$A$1:$T$42,13,))</f>
        <v>18.466730600000002</v>
      </c>
      <c r="E320" s="77">
        <f>IF(B320=""," ",VLOOKUP(B320,Stations!$A$1:$T$42,18,))</f>
        <v>-66.086666699999995</v>
      </c>
      <c r="F320" s="78" t="str">
        <f>IF(C320="","",VLOOKUP(B320,Stations!$A$1:$S$42,19,FALSE))</f>
        <v>Route 1: Dorado - Loíza</v>
      </c>
      <c r="G320" s="26" t="s">
        <v>277</v>
      </c>
      <c r="H320" s="26" t="s">
        <v>301</v>
      </c>
      <c r="I320" s="39">
        <v>26.5</v>
      </c>
      <c r="J320" s="26">
        <v>8.17</v>
      </c>
      <c r="K320" s="37"/>
    </row>
    <row r="321" spans="1:11">
      <c r="A321" s="94" t="s">
        <v>342</v>
      </c>
      <c r="B321" s="26" t="s">
        <v>33</v>
      </c>
      <c r="C321" s="74" t="str">
        <f>IF(B321="","",VLOOKUP(B321,Stations!$A$1:$S$42,3,FALSE))</f>
        <v>Playita del Condado</v>
      </c>
      <c r="D321" s="77">
        <f>IF(B321="", "",VLOOKUP(B321,Stations!$A$1:$T$42,13,))</f>
        <v>18.461130600000001</v>
      </c>
      <c r="E321" s="77">
        <f>IF(B321=""," ",VLOOKUP(B321,Stations!$A$1:$T$42,18,))</f>
        <v>-66.082408299999997</v>
      </c>
      <c r="F321" s="78" t="str">
        <f>IF(C321="","",VLOOKUP(B321,Stations!$A$1:$S$42,19,FALSE))</f>
        <v>Route 1: Dorado - Loíza</v>
      </c>
      <c r="G321" s="26" t="s">
        <v>277</v>
      </c>
      <c r="H321" s="26" t="s">
        <v>301</v>
      </c>
      <c r="I321" s="39">
        <v>26.8</v>
      </c>
      <c r="J321" s="26">
        <v>8.16</v>
      </c>
      <c r="K321" s="37"/>
    </row>
    <row r="322" spans="1:11">
      <c r="A322" s="94" t="s">
        <v>342</v>
      </c>
      <c r="B322" s="26" t="s">
        <v>39</v>
      </c>
      <c r="C322" s="74" t="str">
        <f>IF(B322="","",VLOOKUP(B322,Stations!$A$1:$S$42,3,FALSE))</f>
        <v>Ocean Park</v>
      </c>
      <c r="D322" s="77">
        <f>IF(B322="", "",VLOOKUP(B322,Stations!$A$1:$T$42,13,))</f>
        <v>18.453011100000001</v>
      </c>
      <c r="E322" s="77">
        <f>IF(B322=""," ",VLOOKUP(B322,Stations!$A$1:$T$42,18,))</f>
        <v>-66.048880600000004</v>
      </c>
      <c r="F322" s="78" t="str">
        <f>IF(C322="","",VLOOKUP(B322,Stations!$A$1:$S$42,19,FALSE))</f>
        <v>Route 1: Dorado - Loíza</v>
      </c>
      <c r="G322" s="26" t="s">
        <v>277</v>
      </c>
      <c r="H322" s="26" t="s">
        <v>301</v>
      </c>
      <c r="I322" s="39">
        <v>27</v>
      </c>
      <c r="J322" s="26">
        <v>8.15</v>
      </c>
      <c r="K322" s="37"/>
    </row>
    <row r="323" spans="1:11">
      <c r="A323" s="94" t="s">
        <v>342</v>
      </c>
      <c r="B323" s="26" t="s">
        <v>45</v>
      </c>
      <c r="C323" s="74" t="str">
        <f>IF(B323="","",VLOOKUP(B323,Stations!$A$1:$S$42,3,FALSE))</f>
        <v>Playa El Alambique</v>
      </c>
      <c r="D323" s="77">
        <f>IF(B323="", "",VLOOKUP(B323,Stations!$A$1:$T$42,13,))</f>
        <v>18.444091700000001</v>
      </c>
      <c r="E323" s="77">
        <f>IF(B323=""," ",VLOOKUP(B323,Stations!$A$1:$T$42,18,))</f>
        <v>-66.022149999999996</v>
      </c>
      <c r="F323" s="78" t="str">
        <f>IF(C323="","",VLOOKUP(B323,Stations!$A$1:$S$42,19,FALSE))</f>
        <v>Route 1: Dorado - Loíza</v>
      </c>
      <c r="G323" s="26" t="s">
        <v>277</v>
      </c>
      <c r="H323" s="26" t="s">
        <v>301</v>
      </c>
      <c r="I323" s="39">
        <v>27.5</v>
      </c>
      <c r="J323" s="26">
        <v>8.16</v>
      </c>
      <c r="K323" s="37"/>
    </row>
    <row r="324" spans="1:11">
      <c r="A324" s="94" t="s">
        <v>342</v>
      </c>
      <c r="B324" s="26" t="s">
        <v>51</v>
      </c>
      <c r="C324" s="74" t="str">
        <f>IF(B324="","",VLOOKUP(B324,Stations!$A$1:$S$42,3,FALSE))</f>
        <v>Balneario de Carolina</v>
      </c>
      <c r="D324" s="77">
        <f>IF(B324="", "",VLOOKUP(B324,Stations!$A$1:$T$42,13,))</f>
        <v>18.4459889</v>
      </c>
      <c r="E324" s="77">
        <f>IF(B324=""," ",VLOOKUP(B324,Stations!$A$1:$T$42,18,))</f>
        <v>-66.003572199999994</v>
      </c>
      <c r="F324" s="78" t="str">
        <f>IF(C324="","",VLOOKUP(B324,Stations!$A$1:$S$42,19,FALSE))</f>
        <v>Route 1: Dorado - Loíza</v>
      </c>
      <c r="G324" s="26" t="s">
        <v>277</v>
      </c>
      <c r="H324" s="26" t="s">
        <v>301</v>
      </c>
      <c r="I324" s="39">
        <v>27.5</v>
      </c>
      <c r="J324" s="26">
        <v>8.1199999999999992</v>
      </c>
      <c r="K324" s="37"/>
    </row>
    <row r="325" spans="1:11">
      <c r="A325" s="94" t="s">
        <v>342</v>
      </c>
      <c r="B325" s="26" t="s">
        <v>58</v>
      </c>
      <c r="C325" s="74" t="str">
        <f>IF(B325="","",VLOOKUP(B325,Stations!$A$1:$S$42,3,FALSE))</f>
        <v>Vacía Talega</v>
      </c>
      <c r="D325" s="77">
        <f>IF(B325="", "",VLOOKUP(B325,Stations!$A$1:$T$42,13,))</f>
        <v>18.4478583</v>
      </c>
      <c r="E325" s="77">
        <f>IF(B325=""," ",VLOOKUP(B325,Stations!$A$1:$T$42,18,))</f>
        <v>-65.906230600000001</v>
      </c>
      <c r="F325" s="78" t="str">
        <f>IF(C325="","",VLOOKUP(B325,Stations!$A$1:$S$42,19,FALSE))</f>
        <v>Route 1: Dorado - Loíza</v>
      </c>
      <c r="G325" s="26" t="s">
        <v>277</v>
      </c>
      <c r="H325" s="26">
        <v>20</v>
      </c>
      <c r="I325" s="39">
        <v>27.7</v>
      </c>
      <c r="J325" s="26">
        <v>8.17</v>
      </c>
      <c r="K325" s="37"/>
    </row>
    <row r="326" spans="1:11">
      <c r="A326" s="94" t="s">
        <v>342</v>
      </c>
      <c r="B326" s="26" t="s">
        <v>113</v>
      </c>
      <c r="C326" s="74" t="str">
        <f>IF(B326="","",VLOOKUP(B326,Stations!$A$1:$S$42,3,FALSE))</f>
        <v>Playita Rosada</v>
      </c>
      <c r="D326" s="77">
        <f>IF(B326="", "",VLOOKUP(B326,Stations!$A$1:$T$42,13,))</f>
        <v>17.971716700000002</v>
      </c>
      <c r="E326" s="77">
        <f>IF(B326=""," ",VLOOKUP(B326,Stations!$A$1:$T$42,18,))</f>
        <v>-66.031499999999994</v>
      </c>
      <c r="F326" s="78" t="str">
        <f>IF(C326="","",VLOOKUP(B326,Stations!$A$1:$S$42,19,FALSE))</f>
        <v>Route 3: Lajas - Salinas</v>
      </c>
      <c r="G326" s="26" t="s">
        <v>277</v>
      </c>
      <c r="H326" s="26" t="s">
        <v>301</v>
      </c>
      <c r="I326" s="39">
        <v>28</v>
      </c>
      <c r="J326" s="26">
        <v>8.11</v>
      </c>
      <c r="K326" s="37"/>
    </row>
    <row r="327" spans="1:11">
      <c r="A327" s="94" t="s">
        <v>342</v>
      </c>
      <c r="B327" s="26" t="s">
        <v>120</v>
      </c>
      <c r="C327" s="74" t="str">
        <f>IF(B327="","",VLOOKUP(B327,Stations!$A$1:$S$42,3,FALSE))</f>
        <v>Playa Santa</v>
      </c>
      <c r="D327" s="77">
        <f>IF(B327="", "",VLOOKUP(B327,Stations!$A$1:$T$42,13,))</f>
        <v>17.937711100000001</v>
      </c>
      <c r="E327" s="77">
        <f>IF(B327=""," ",VLOOKUP(B327,Stations!$A$1:$T$42,18,))</f>
        <v>-66.955197200000001</v>
      </c>
      <c r="F327" s="78" t="str">
        <f>IF(C327="","",VLOOKUP(B327,Stations!$A$1:$S$42,19,FALSE))</f>
        <v>Route 3: Lajas - Salinas</v>
      </c>
      <c r="G327" s="26" t="s">
        <v>277</v>
      </c>
      <c r="H327" s="26" t="s">
        <v>301</v>
      </c>
      <c r="I327" s="39">
        <v>28.3</v>
      </c>
      <c r="J327" s="26">
        <v>8.16</v>
      </c>
      <c r="K327" s="37"/>
    </row>
    <row r="328" spans="1:11" s="66" customFormat="1">
      <c r="A328" s="94" t="s">
        <v>342</v>
      </c>
      <c r="B328" s="46" t="s">
        <v>127</v>
      </c>
      <c r="C328" s="74" t="str">
        <f>IF(B328="","",VLOOKUP(B328,Stations!$A$1:$S$42,3,FALSE))</f>
        <v>Caña Gorda</v>
      </c>
      <c r="D328" s="77">
        <f>IF(B328="", "",VLOOKUP(B328,Stations!$A$1:$T$42,13,))</f>
        <v>17.952530599999999</v>
      </c>
      <c r="E328" s="77">
        <f>IF(B328=""," ",VLOOKUP(B328,Stations!$A$1:$T$42,18,))</f>
        <v>-66.884561099999999</v>
      </c>
      <c r="F328" s="78" t="str">
        <f>IF(C328="","",VLOOKUP(B328,Stations!$A$1:$S$42,19,FALSE))</f>
        <v>Route 3: Lajas - Salinas</v>
      </c>
      <c r="G328" s="46" t="s">
        <v>277</v>
      </c>
      <c r="H328" s="46" t="s">
        <v>301</v>
      </c>
      <c r="I328" s="68">
        <v>29</v>
      </c>
      <c r="J328" s="46">
        <v>8.08</v>
      </c>
      <c r="K328" s="65"/>
    </row>
    <row r="329" spans="1:11">
      <c r="A329" s="94" t="s">
        <v>342</v>
      </c>
      <c r="B329" s="26" t="s">
        <v>132</v>
      </c>
      <c r="C329" s="34" t="s">
        <v>302</v>
      </c>
      <c r="D329" s="77">
        <f>IF(B329="", "",VLOOKUP(B329,Stations!$A$1:$T$42,13,))</f>
        <v>17.969283300000001</v>
      </c>
      <c r="E329" s="77">
        <f>IF(B329=""," ",VLOOKUP(B329,Stations!$A$1:$T$42,18,))</f>
        <v>-66.602727799999997</v>
      </c>
      <c r="F329" s="78" t="str">
        <f>IF(C329="","",VLOOKUP(B329,Stations!$A$1:$S$42,19,FALSE))</f>
        <v>Route 3: Lajas - Salinas</v>
      </c>
      <c r="G329" s="26" t="s">
        <v>277</v>
      </c>
      <c r="H329" s="26" t="s">
        <v>301</v>
      </c>
      <c r="I329" s="39">
        <v>28.3</v>
      </c>
      <c r="J329" s="26">
        <v>8.17</v>
      </c>
      <c r="K329" s="37"/>
    </row>
    <row r="330" spans="1:11">
      <c r="A330" s="94" t="s">
        <v>342</v>
      </c>
      <c r="B330" s="26" t="s">
        <v>144</v>
      </c>
      <c r="C330" s="74" t="str">
        <f>IF(B330="","",VLOOKUP(B330,Stations!$A$1:$S$42,3,FALSE))</f>
        <v>Balneario de Salinas</v>
      </c>
      <c r="D330" s="77">
        <f>IF(B330="", "",VLOOKUP(B330,Stations!$A$1:$T$42,13,))</f>
        <v>17.977588900000001</v>
      </c>
      <c r="E330" s="77">
        <f>IF(B330=""," ",VLOOKUP(B330,Stations!$A$1:$T$42,18,))</f>
        <v>-66.332497200000006</v>
      </c>
      <c r="F330" s="78" t="str">
        <f>IF(C330="","",VLOOKUP(B330,Stations!$A$1:$S$42,19,FALSE))</f>
        <v>Route 3: Lajas - Salinas</v>
      </c>
      <c r="G330" s="26" t="s">
        <v>277</v>
      </c>
      <c r="H330" s="26">
        <v>30</v>
      </c>
      <c r="I330" s="39">
        <v>28.7</v>
      </c>
      <c r="J330" s="26">
        <v>8.1999999999999993</v>
      </c>
      <c r="K330" s="37"/>
    </row>
    <row r="331" spans="1:11">
      <c r="A331" s="94" t="s">
        <v>343</v>
      </c>
      <c r="B331" s="26" t="s">
        <v>204</v>
      </c>
      <c r="C331" s="74" t="str">
        <f>IF(B331="","",VLOOKUP(B331,Stations!$A$1:$S$42,3,FALSE))</f>
        <v>Muelle de Arecibo</v>
      </c>
      <c r="D331" s="77">
        <f>IF(B331="", "",VLOOKUP(B331,Stations!$A$1:$T$42,13,))</f>
        <v>18.479258300000001</v>
      </c>
      <c r="E331" s="77">
        <f>IF(B331=""," ",VLOOKUP(B331,Stations!$A$1:$T$42,18,))</f>
        <v>-66.700466700000007</v>
      </c>
      <c r="F331" s="78" t="str">
        <f>IF(C331="","",VLOOKUP(B331,Stations!$A$1:$S$42,19,FALSE))</f>
        <v xml:space="preserve">Route: 6: Arecibo – Vega Alta </v>
      </c>
      <c r="G331" s="26" t="s">
        <v>277</v>
      </c>
      <c r="H331" s="26">
        <v>10</v>
      </c>
      <c r="I331" s="39">
        <v>25</v>
      </c>
      <c r="J331" s="26">
        <v>7.94</v>
      </c>
      <c r="K331" s="37"/>
    </row>
    <row r="332" spans="1:11">
      <c r="A332" s="94" t="s">
        <v>343</v>
      </c>
      <c r="B332" s="26" t="s">
        <v>210</v>
      </c>
      <c r="C332" s="74" t="str">
        <f>IF(B332="","",VLOOKUP(B332,Stations!$A$1:$S$42,3,FALSE))</f>
        <v>Mar Chiquita</v>
      </c>
      <c r="D332" s="77">
        <f>IF(B332="", "",VLOOKUP(B332,Stations!$A$1:$T$42,13,))</f>
        <v>18.472916699999999</v>
      </c>
      <c r="E332" s="77">
        <f>IF(B332=""," ",VLOOKUP(B332,Stations!$A$1:$T$42,18,))</f>
        <v>-66.485655600000001</v>
      </c>
      <c r="F332" s="78" t="str">
        <f>IF(C332="","",VLOOKUP(B332,Stations!$A$1:$S$42,19,FALSE))</f>
        <v xml:space="preserve">Route: 6: Arecibo – Vega Alta </v>
      </c>
      <c r="G332" s="26" t="s">
        <v>277</v>
      </c>
      <c r="H332" s="26" t="s">
        <v>301</v>
      </c>
      <c r="I332" s="39">
        <v>26.2</v>
      </c>
      <c r="J332" s="26">
        <v>8.01</v>
      </c>
      <c r="K332" s="37"/>
    </row>
    <row r="333" spans="1:11">
      <c r="A333" s="94" t="s">
        <v>343</v>
      </c>
      <c r="B333" s="26" t="s">
        <v>216</v>
      </c>
      <c r="C333" s="74" t="str">
        <f>IF(B333="","",VLOOKUP(B333,Stations!$A$1:$S$42,3,FALSE))</f>
        <v>Balneario de Puerto Nuevo</v>
      </c>
      <c r="D333" s="77">
        <f>IF(B333="", "",VLOOKUP(B333,Stations!$A$1:$T$42,13,))</f>
        <v>18.4913667</v>
      </c>
      <c r="E333" s="77">
        <f>IF(B333=""," ",VLOOKUP(B333,Stations!$A$1:$T$42,18,))</f>
        <v>-66.399044399999994</v>
      </c>
      <c r="F333" s="78" t="str">
        <f>IF(C333="","",VLOOKUP(B333,Stations!$A$1:$S$42,19,FALSE))</f>
        <v xml:space="preserve">Route: 6: Arecibo – Vega Alta </v>
      </c>
      <c r="G333" s="26" t="s">
        <v>277</v>
      </c>
      <c r="H333" s="26">
        <v>10</v>
      </c>
      <c r="I333" s="39">
        <v>26.5</v>
      </c>
      <c r="J333" s="26">
        <v>8.1300000000000008</v>
      </c>
      <c r="K333" s="37"/>
    </row>
    <row r="334" spans="1:11" ht="37">
      <c r="A334" s="94" t="s">
        <v>343</v>
      </c>
      <c r="B334" s="26" t="s">
        <v>222</v>
      </c>
      <c r="C334" s="74" t="str">
        <f>IF(B334="","",VLOOKUP(B334,Stations!$A$1:$S$42,3,FALSE))</f>
        <v>Balneario Cerro Gordo or Javier Calderón Nieves</v>
      </c>
      <c r="D334" s="77">
        <f>IF(B334="", "",VLOOKUP(B334,Stations!$A$1:$T$42,13,))</f>
        <v>18.481249999999999</v>
      </c>
      <c r="E334" s="77">
        <f>IF(B334=""," ",VLOOKUP(B334,Stations!$A$1:$T$42,18,))</f>
        <v>-66.340655600000005</v>
      </c>
      <c r="F334" s="78" t="str">
        <f>IF(C334="","",VLOOKUP(B334,Stations!$A$1:$S$42,19,FALSE))</f>
        <v xml:space="preserve">Route: 6: Arecibo – Vega Alta </v>
      </c>
      <c r="G334" s="26" t="s">
        <v>277</v>
      </c>
      <c r="H334" s="26">
        <v>51</v>
      </c>
      <c r="I334" s="39">
        <v>27.4</v>
      </c>
      <c r="J334" s="26">
        <v>8.14</v>
      </c>
      <c r="K334" s="37"/>
    </row>
    <row r="335" spans="1:11">
      <c r="A335" s="94" t="s">
        <v>343</v>
      </c>
      <c r="B335" s="26" t="s">
        <v>172</v>
      </c>
      <c r="C335" s="74" t="str">
        <f>IF(B335="","",VLOOKUP(B335,Stations!$A$1:$S$42,3,FALSE))</f>
        <v>Villa Lamela</v>
      </c>
      <c r="D335" s="77">
        <f>IF(B335="", "",VLOOKUP(B335,Stations!$A$1:$T$42,13,))</f>
        <v>18.064533300000001</v>
      </c>
      <c r="E335" s="77">
        <f>IF(B335=""," ",VLOOKUP(B335,Stations!$A$1:$T$42,18,))</f>
        <v>-67.197527800000003</v>
      </c>
      <c r="F335" s="78" t="str">
        <f>IF(C335="","",VLOOKUP(B335,Stations!$A$1:$S$42,19,FALSE))</f>
        <v>Route 4: Cabo Rojo</v>
      </c>
      <c r="G335" s="26" t="s">
        <v>277</v>
      </c>
      <c r="H335" s="26" t="s">
        <v>301</v>
      </c>
      <c r="I335" s="39">
        <v>27</v>
      </c>
      <c r="J335" s="26">
        <v>8.09</v>
      </c>
      <c r="K335" s="37"/>
    </row>
    <row r="336" spans="1:11">
      <c r="A336" s="94" t="s">
        <v>343</v>
      </c>
      <c r="B336" s="26" t="s">
        <v>167</v>
      </c>
      <c r="C336" s="74" t="str">
        <f>IF(B336="","",VLOOKUP(B336,Stations!$A$1:$S$42,3,FALSE))</f>
        <v xml:space="preserve">Playa Buyé </v>
      </c>
      <c r="D336" s="77">
        <f>IF(B336="", "",VLOOKUP(B336,Stations!$A$1:$T$42,13,))</f>
        <v>18.048872200000002</v>
      </c>
      <c r="E336" s="77">
        <f>IF(B336=""," ",VLOOKUP(B336,Stations!$A$1:$T$42,18,))</f>
        <v>-67.198625000000007</v>
      </c>
      <c r="F336" s="78" t="str">
        <f>IF(C336="","",VLOOKUP(B336,Stations!$A$1:$S$42,19,FALSE))</f>
        <v>Route 4: Cabo Rojo</v>
      </c>
      <c r="G336" s="26" t="s">
        <v>277</v>
      </c>
      <c r="H336" s="26" t="s">
        <v>301</v>
      </c>
      <c r="I336" s="39">
        <v>26.7</v>
      </c>
      <c r="J336" s="26">
        <v>7.96</v>
      </c>
      <c r="K336" s="37"/>
    </row>
    <row r="337" spans="1:11">
      <c r="A337" s="94" t="s">
        <v>343</v>
      </c>
      <c r="B337" s="26" t="s">
        <v>161</v>
      </c>
      <c r="C337" s="74" t="str">
        <f>IF(B337="","",VLOOKUP(B337,Stations!$A$1:$S$42,3,FALSE))</f>
        <v>Balneario de Boquerón</v>
      </c>
      <c r="D337" s="77">
        <f>IF(B337="", "",VLOOKUP(B337,Stations!$A$1:$T$42,13,))</f>
        <v>18.019441700000002</v>
      </c>
      <c r="E337" s="77">
        <f>IF(B337=""," ",VLOOKUP(B337,Stations!$A$1:$T$42,18,))</f>
        <v>-67.172244399999997</v>
      </c>
      <c r="F337" s="78" t="str">
        <f>IF(C337="","",VLOOKUP(B337,Stations!$A$1:$S$42,19,FALSE))</f>
        <v>Route 4: Cabo Rojo</v>
      </c>
      <c r="G337" s="26" t="s">
        <v>277</v>
      </c>
      <c r="H337" s="26" t="s">
        <v>301</v>
      </c>
      <c r="I337" s="39">
        <v>27.3</v>
      </c>
      <c r="J337" s="26">
        <v>8.08</v>
      </c>
      <c r="K337" s="37"/>
    </row>
    <row r="338" spans="1:11">
      <c r="A338" s="94" t="s">
        <v>343</v>
      </c>
      <c r="B338" s="26" t="s">
        <v>158</v>
      </c>
      <c r="C338" s="74" t="str">
        <f>IF(B338="","",VLOOKUP(B338,Stations!$A$1:$S$42,3,FALSE))</f>
        <v>Playa Moja Casabe</v>
      </c>
      <c r="D338" s="77">
        <f>IF(B338="", "",VLOOKUP(B338,Stations!$A$1:$T$42,13,))</f>
        <v>17.985810000000001</v>
      </c>
      <c r="E338" s="77">
        <f>IF(B338=""," ",VLOOKUP(B338,Stations!$A$1:$T$42,18,))</f>
        <v>-67.214590000000001</v>
      </c>
      <c r="F338" s="78" t="str">
        <f>IF(C338="","",VLOOKUP(B338,Stations!$A$1:$S$42,19,FALSE))</f>
        <v>Route 4: Cabo Rojo</v>
      </c>
      <c r="G338" s="26" t="s">
        <v>277</v>
      </c>
      <c r="H338" s="26" t="s">
        <v>301</v>
      </c>
      <c r="I338" s="39">
        <v>28.1</v>
      </c>
      <c r="J338" s="26">
        <v>8.1300000000000008</v>
      </c>
      <c r="K338" s="37"/>
    </row>
    <row r="339" spans="1:11">
      <c r="A339" s="94" t="s">
        <v>343</v>
      </c>
      <c r="B339" s="26" t="s">
        <v>151</v>
      </c>
      <c r="C339" s="74" t="str">
        <f>IF(B339="","",VLOOKUP(B339,Stations!$A$1:$S$42,3,FALSE))</f>
        <v>Playa el Combate</v>
      </c>
      <c r="D339" s="77">
        <f>IF(B339="", "",VLOOKUP(B339,Stations!$A$1:$T$42,13,))</f>
        <v>17.9747944</v>
      </c>
      <c r="E339" s="77">
        <f>IF(B339=""," ",VLOOKUP(B339,Stations!$A$1:$T$42,18,))</f>
        <v>-67.212905599999999</v>
      </c>
      <c r="F339" s="78" t="str">
        <f>IF(C339="","",VLOOKUP(B339,Stations!$A$1:$S$42,19,FALSE))</f>
        <v>Route 4: Cabo Rojo</v>
      </c>
      <c r="G339" s="26" t="s">
        <v>277</v>
      </c>
      <c r="H339" s="26">
        <v>10</v>
      </c>
      <c r="I339" s="39">
        <v>28.4</v>
      </c>
      <c r="J339" s="26">
        <v>8.07</v>
      </c>
      <c r="K339" s="37"/>
    </row>
    <row r="340" spans="1:11">
      <c r="A340" s="94" t="s">
        <v>344</v>
      </c>
      <c r="B340" s="26" t="s">
        <v>65</v>
      </c>
      <c r="C340" s="74" t="str">
        <f>IF(B340="","",VLOOKUP(B340,Stations!$A$1:$S$42,3,FALSE))</f>
        <v>Balneario Punta Guilarte</v>
      </c>
      <c r="D340" s="77">
        <f>IF(B340="", "",VLOOKUP(B340,Stations!$A$1:$T$42,13,))</f>
        <v>17.9620417</v>
      </c>
      <c r="E340" s="77">
        <f>IF(B340=""," ",VLOOKUP(B340,Stations!$A$1:$T$42,18,))</f>
        <v>-66.040000000000006</v>
      </c>
      <c r="F340" s="78" t="str">
        <f>IF(C340="","",VLOOKUP(B340,Stations!$A$1:$S$42,19,FALSE))</f>
        <v>Route 2: Arroyo - Luquillo</v>
      </c>
      <c r="G340" s="26" t="s">
        <v>277</v>
      </c>
      <c r="H340" s="26">
        <v>72</v>
      </c>
      <c r="I340" s="39">
        <v>27.1</v>
      </c>
      <c r="J340" s="26">
        <v>8.06</v>
      </c>
      <c r="K340" s="37"/>
    </row>
    <row r="341" spans="1:11">
      <c r="A341" s="94" t="s">
        <v>344</v>
      </c>
      <c r="B341" s="26" t="s">
        <v>71</v>
      </c>
      <c r="C341" s="74" t="str">
        <f>IF(B341="","",VLOOKUP(B341,Stations!$A$1:$S$42,3,FALSE))</f>
        <v>Balneario de Patillas</v>
      </c>
      <c r="D341" s="77">
        <f>IF(B341="", "",VLOOKUP(B341,Stations!$A$1:$T$42,13,))</f>
        <v>17.973974999999999</v>
      </c>
      <c r="E341" s="77">
        <f>IF(B341=""," ",VLOOKUP(B341,Stations!$A$1:$T$42,18,))</f>
        <v>-65.988980600000005</v>
      </c>
      <c r="F341" s="78" t="str">
        <f>IF(C341="","",VLOOKUP(B341,Stations!$A$1:$S$42,19,FALSE))</f>
        <v>Route 2: Arroyo - Luquillo</v>
      </c>
      <c r="G341" s="26" t="s">
        <v>277</v>
      </c>
      <c r="H341" s="26" t="s">
        <v>301</v>
      </c>
      <c r="I341" s="39">
        <v>27.6</v>
      </c>
      <c r="J341" s="26">
        <v>8.18</v>
      </c>
      <c r="K341" s="37"/>
    </row>
    <row r="342" spans="1:11">
      <c r="A342" s="94" t="s">
        <v>344</v>
      </c>
      <c r="B342" s="26" t="s">
        <v>77</v>
      </c>
      <c r="C342" s="74" t="str">
        <f>IF(B342="","",VLOOKUP(B342,Stations!$A$1:$S$42,3,FALSE))</f>
        <v>Playa Guayanés</v>
      </c>
      <c r="D342" s="77">
        <f>IF(B342="", "",VLOOKUP(B342,Stations!$A$1:$T$42,13,))</f>
        <v>18.062694400000002</v>
      </c>
      <c r="E342" s="77">
        <f>IF(B342=""," ",VLOOKUP(B342,Stations!$A$1:$T$42,18,))</f>
        <v>-65.819194400000001</v>
      </c>
      <c r="F342" s="78" t="str">
        <f>IF(C342="","",VLOOKUP(B342,Stations!$A$1:$S$42,19,FALSE))</f>
        <v>Route 2: Arroyo - Luquillo</v>
      </c>
      <c r="G342" s="26" t="s">
        <v>277</v>
      </c>
      <c r="H342" s="26">
        <v>122</v>
      </c>
      <c r="I342" s="39">
        <v>28.2</v>
      </c>
      <c r="J342" s="26">
        <v>8.0299999999999994</v>
      </c>
      <c r="K342" s="37"/>
    </row>
    <row r="343" spans="1:11">
      <c r="A343" s="94" t="s">
        <v>344</v>
      </c>
      <c r="B343" s="26" t="s">
        <v>83</v>
      </c>
      <c r="C343" s="74" t="str">
        <f>IF(B343="","",VLOOKUP(B343,Stations!$A$1:$S$42,3,FALSE))</f>
        <v>Balneario Punta Santiago</v>
      </c>
      <c r="D343" s="77">
        <f>IF(B343="", "",VLOOKUP(B343,Stations!$A$1:$T$42,13,))</f>
        <v>18.158413899999999</v>
      </c>
      <c r="E343" s="77">
        <f>IF(B343=""," ",VLOOKUP(B343,Stations!$A$1:$T$42,18,))</f>
        <v>-65.755186100000003</v>
      </c>
      <c r="F343" s="78" t="str">
        <f>IF(C343="","",VLOOKUP(B343,Stations!$A$1:$S$42,19,FALSE))</f>
        <v>Route 2: Arroyo - Luquillo</v>
      </c>
      <c r="G343" s="26" t="s">
        <v>277</v>
      </c>
      <c r="H343" s="26">
        <v>10</v>
      </c>
      <c r="I343" s="39">
        <v>28.3</v>
      </c>
      <c r="J343" s="26">
        <v>7.99</v>
      </c>
      <c r="K343" s="37"/>
    </row>
    <row r="344" spans="1:11">
      <c r="A344" s="94" t="s">
        <v>344</v>
      </c>
      <c r="B344" s="26" t="s">
        <v>88</v>
      </c>
      <c r="C344" s="74" t="str">
        <f>IF(B344="","",VLOOKUP(B344,Stations!$A$1:$S$42,3,FALSE))</f>
        <v>Tropical Beach</v>
      </c>
      <c r="D344" s="77">
        <f>IF(B344="", "",VLOOKUP(B344,Stations!$A$1:$T$42,13,))</f>
        <v>18.186927799999999</v>
      </c>
      <c r="E344" s="77">
        <f>IF(B344=""," ",VLOOKUP(B344,Stations!$A$1:$T$42,18,))</f>
        <v>-65.725966700000001</v>
      </c>
      <c r="F344" s="78" t="str">
        <f>IF(C344="","",VLOOKUP(B344,Stations!$A$1:$S$42,19,FALSE))</f>
        <v>Route 2: Arroyo - Luquillo</v>
      </c>
      <c r="G344" s="26" t="s">
        <v>277</v>
      </c>
      <c r="H344" s="26">
        <v>51</v>
      </c>
      <c r="I344" s="39">
        <v>28.3</v>
      </c>
      <c r="J344" s="26">
        <v>7.98</v>
      </c>
      <c r="K344" s="37"/>
    </row>
    <row r="345" spans="1:11">
      <c r="A345" s="94" t="s">
        <v>344</v>
      </c>
      <c r="B345" s="26" t="s">
        <v>94</v>
      </c>
      <c r="C345" s="74" t="str">
        <f>IF(B345="","",VLOOKUP(B345,Stations!$A$1:$S$42,3,FALSE))</f>
        <v>Balneario Seven Seas</v>
      </c>
      <c r="D345" s="77">
        <f>IF(B345="", "",VLOOKUP(B345,Stations!$A$1:$T$42,13,))</f>
        <v>18.369266700000001</v>
      </c>
      <c r="E345" s="77">
        <f>IF(B345=""," ",VLOOKUP(B345,Stations!$A$1:$T$42,18,))</f>
        <v>-65.636072200000001</v>
      </c>
      <c r="F345" s="78" t="str">
        <f>IF(C345="","",VLOOKUP(B345,Stations!$A$1:$S$42,19,FALSE))</f>
        <v>Route 2: Arroyo - Luquillo</v>
      </c>
      <c r="G345" s="26" t="s">
        <v>277</v>
      </c>
      <c r="H345" s="26" t="s">
        <v>301</v>
      </c>
      <c r="I345" s="39">
        <v>28.1</v>
      </c>
      <c r="J345" s="26">
        <v>8.2799999999999994</v>
      </c>
      <c r="K345" s="37"/>
    </row>
    <row r="346" spans="1:11">
      <c r="A346" s="94" t="s">
        <v>344</v>
      </c>
      <c r="B346" s="26" t="s">
        <v>99</v>
      </c>
      <c r="C346" s="74" t="str">
        <f>IF(B346="","",VLOOKUP(B346,Stations!$A$1:$S$42,3,FALSE))</f>
        <v>Playa Azul</v>
      </c>
      <c r="D346" s="77">
        <f>IF(B346="", "",VLOOKUP(B346,Stations!$A$1:$T$42,13,))</f>
        <v>18.3818667</v>
      </c>
      <c r="E346" s="77">
        <f>IF(B346=""," ",VLOOKUP(B346,Stations!$A$1:$T$42,18,))</f>
        <v>-65.718458299999995</v>
      </c>
      <c r="F346" s="78" t="str">
        <f>IF(C346="","",VLOOKUP(B346,Stations!$A$1:$S$42,19,FALSE))</f>
        <v>Route 2: Arroyo - Luquillo</v>
      </c>
      <c r="G346" s="26" t="s">
        <v>277</v>
      </c>
      <c r="H346" s="26" t="s">
        <v>301</v>
      </c>
      <c r="I346" s="39">
        <v>27.9</v>
      </c>
      <c r="J346" s="26">
        <v>8.1199999999999992</v>
      </c>
      <c r="K346" s="37"/>
    </row>
    <row r="347" spans="1:11">
      <c r="A347" s="94" t="s">
        <v>344</v>
      </c>
      <c r="B347" s="26" t="s">
        <v>105</v>
      </c>
      <c r="C347" s="74" t="str">
        <f>IF(B347="","",VLOOKUP(B347,Stations!$A$1:$S$42,3,FALSE))</f>
        <v>Balneario La Monserrate</v>
      </c>
      <c r="D347" s="77">
        <f>IF(B347="", "",VLOOKUP(B347,Stations!$A$1:$T$42,13,))</f>
        <v>18.385591699999999</v>
      </c>
      <c r="E347" s="77">
        <f>IF(B347=""," ",VLOOKUP(B347,Stations!$A$1:$T$42,18,))</f>
        <v>-65.729472200000004</v>
      </c>
      <c r="F347" s="78" t="str">
        <f>IF(C347="","",VLOOKUP(B347,Stations!$A$1:$S$42,19,FALSE))</f>
        <v>Route 2: Arroyo - Luquillo</v>
      </c>
      <c r="G347" s="26" t="s">
        <v>277</v>
      </c>
      <c r="H347" s="26" t="s">
        <v>301</v>
      </c>
      <c r="I347" s="39">
        <v>28.1</v>
      </c>
      <c r="J347" s="26">
        <v>8.07</v>
      </c>
      <c r="K347" s="37"/>
    </row>
    <row r="348" spans="1:11">
      <c r="A348" s="94" t="s">
        <v>345</v>
      </c>
      <c r="B348" s="26" t="s">
        <v>65</v>
      </c>
      <c r="C348" s="74" t="str">
        <f>IF(B348="","",VLOOKUP(B348,Stations!$A$1:$S$42,3,FALSE))</f>
        <v>Balneario Punta Guilarte</v>
      </c>
      <c r="D348" s="77">
        <f>IF(B348="", "",VLOOKUP(B348,Stations!$A$1:$T$42,13,))</f>
        <v>17.9620417</v>
      </c>
      <c r="E348" s="77">
        <f>IF(B348=""," ",VLOOKUP(B348,Stations!$A$1:$T$42,18,))</f>
        <v>-66.040000000000006</v>
      </c>
      <c r="F348" s="78" t="str">
        <f>IF(C348="","",VLOOKUP(B348,Stations!$A$1:$S$42,19,FALSE))</f>
        <v>Route 2: Arroyo - Luquillo</v>
      </c>
      <c r="G348" s="26" t="s">
        <v>330</v>
      </c>
      <c r="H348" s="26">
        <v>31</v>
      </c>
      <c r="I348" s="39">
        <v>26.5</v>
      </c>
      <c r="J348" s="26" t="s">
        <v>305</v>
      </c>
      <c r="K348" s="37"/>
    </row>
    <row r="349" spans="1:11">
      <c r="A349" s="94" t="s">
        <v>345</v>
      </c>
      <c r="B349" s="26" t="s">
        <v>77</v>
      </c>
      <c r="C349" s="74" t="str">
        <f>IF(B349="","",VLOOKUP(B349,Stations!$A$1:$S$42,3,FALSE))</f>
        <v>Playa Guayanés</v>
      </c>
      <c r="D349" s="77">
        <f>IF(B349="", "",VLOOKUP(B349,Stations!$A$1:$T$42,13,))</f>
        <v>18.062694400000002</v>
      </c>
      <c r="E349" s="77">
        <f>IF(B349=""," ",VLOOKUP(B349,Stations!$A$1:$T$42,18,))</f>
        <v>-65.819194400000001</v>
      </c>
      <c r="F349" s="78" t="str">
        <f>IF(C349="","",VLOOKUP(B349,Stations!$A$1:$S$42,19,FALSE))</f>
        <v>Route 2: Arroyo - Luquillo</v>
      </c>
      <c r="G349" s="26" t="s">
        <v>330</v>
      </c>
      <c r="H349" s="26">
        <v>30</v>
      </c>
      <c r="I349" s="39">
        <v>27</v>
      </c>
      <c r="J349" s="26" t="s">
        <v>305</v>
      </c>
      <c r="K349" s="37"/>
    </row>
    <row r="350" spans="1:11" ht="37">
      <c r="A350" s="94" t="s">
        <v>346</v>
      </c>
      <c r="B350" s="26" t="s">
        <v>9</v>
      </c>
      <c r="C350" s="74" t="str">
        <f>IF(B350="","",VLOOKUP(B350,Stations!$A$1:$S$42,3,FALSE))</f>
        <v>Balneario Manuel “Nolo” Morales or Sardinera</v>
      </c>
      <c r="D350" s="77">
        <f>IF(B350="", "",VLOOKUP(B350,Stations!$A$1:$T$42,13,))</f>
        <v>18.474694400000001</v>
      </c>
      <c r="E350" s="77">
        <f>IF(B350=""," ",VLOOKUP(B350,Stations!$A$1:$T$42,18,))</f>
        <v>-66.280891699999998</v>
      </c>
      <c r="F350" s="78" t="str">
        <f>IF(C350="","",VLOOKUP(B350,Stations!$A$1:$S$42,19,FALSE))</f>
        <v>Route 1: Dorado - Loíza</v>
      </c>
      <c r="G350" s="26" t="s">
        <v>277</v>
      </c>
      <c r="H350" s="26">
        <v>256</v>
      </c>
      <c r="I350" s="39">
        <v>26.5</v>
      </c>
      <c r="J350" s="26">
        <v>7.98</v>
      </c>
      <c r="K350" s="37"/>
    </row>
    <row r="351" spans="1:11">
      <c r="A351" s="94" t="s">
        <v>346</v>
      </c>
      <c r="B351" s="26" t="s">
        <v>16</v>
      </c>
      <c r="C351" s="74" t="str">
        <f>IF(B351="","",VLOOKUP(B351,Stations!$A$1:$S$42,3,FALSE))</f>
        <v>Balneario Punta Salinas</v>
      </c>
      <c r="D351" s="77">
        <f>IF(B351="", "",VLOOKUP(B351,Stations!$A$1:$T$42,13,))</f>
        <v>18.471658300000001</v>
      </c>
      <c r="E351" s="77">
        <f>IF(B351=""," ",VLOOKUP(B351,Stations!$A$1:$T$42,18,))</f>
        <v>-66.185994399999998</v>
      </c>
      <c r="F351" s="78" t="str">
        <f>IF(C351="","",VLOOKUP(B351,Stations!$A$1:$S$42,19,FALSE))</f>
        <v>Route 1: Dorado - Loíza</v>
      </c>
      <c r="G351" s="26" t="s">
        <v>277</v>
      </c>
      <c r="H351" s="26">
        <v>71</v>
      </c>
      <c r="I351" s="39">
        <v>26.4</v>
      </c>
      <c r="J351" s="26">
        <v>8.0399999999999991</v>
      </c>
      <c r="K351" s="37"/>
    </row>
    <row r="352" spans="1:11">
      <c r="A352" s="94" t="s">
        <v>346</v>
      </c>
      <c r="B352" s="26" t="s">
        <v>22</v>
      </c>
      <c r="C352" s="74" t="str">
        <f>IF(B352="","",VLOOKUP(B352,Stations!$A$1:$S$42,3,FALSE))</f>
        <v>Balneario El Escambrón</v>
      </c>
      <c r="D352" s="77">
        <f>IF(B352="", "",VLOOKUP(B352,Stations!$A$1:$T$42,13,))</f>
        <v>18.467236100000001</v>
      </c>
      <c r="E352" s="77">
        <f>IF(B352=""," ",VLOOKUP(B352,Stations!$A$1:$T$42,18,))</f>
        <v>-66.089958300000006</v>
      </c>
      <c r="F352" s="78" t="str">
        <f>IF(C352="","",VLOOKUP(B352,Stations!$A$1:$S$42,19,FALSE))</f>
        <v>Route 1: Dorado - Loíza</v>
      </c>
      <c r="G352" s="26" t="s">
        <v>277</v>
      </c>
      <c r="H352" s="26" t="s">
        <v>301</v>
      </c>
      <c r="I352" s="39">
        <v>27</v>
      </c>
      <c r="J352" s="26">
        <v>8.1</v>
      </c>
      <c r="K352" s="37"/>
    </row>
    <row r="353" spans="1:11">
      <c r="A353" s="94" t="s">
        <v>346</v>
      </c>
      <c r="B353" s="26" t="s">
        <v>280</v>
      </c>
      <c r="C353" s="74" t="str">
        <f>IF(B353="","",VLOOKUP(B353,Stations!$A$1:$S$42,3,FALSE))</f>
        <v>Playa Sixto Escobar</v>
      </c>
      <c r="D353" s="77">
        <f>IF(B353="", "",VLOOKUP(B353,Stations!$A$1:$T$42,13,))</f>
        <v>18.466730600000002</v>
      </c>
      <c r="E353" s="77">
        <f>IF(B353=""," ",VLOOKUP(B353,Stations!$A$1:$T$42,18,))</f>
        <v>-66.086666699999995</v>
      </c>
      <c r="F353" s="78" t="str">
        <f>IF(C353="","",VLOOKUP(B353,Stations!$A$1:$S$42,19,FALSE))</f>
        <v>Route 1: Dorado - Loíza</v>
      </c>
      <c r="G353" s="26" t="s">
        <v>277</v>
      </c>
      <c r="H353" s="26" t="s">
        <v>301</v>
      </c>
      <c r="I353" s="39">
        <v>27.1</v>
      </c>
      <c r="J353" s="26">
        <v>8.09</v>
      </c>
      <c r="K353" s="37"/>
    </row>
    <row r="354" spans="1:11">
      <c r="A354" s="94" t="s">
        <v>346</v>
      </c>
      <c r="B354" s="26" t="s">
        <v>33</v>
      </c>
      <c r="C354" s="74" t="str">
        <f>IF(B354="","",VLOOKUP(B354,Stations!$A$1:$S$42,3,FALSE))</f>
        <v>Playita del Condado</v>
      </c>
      <c r="D354" s="77">
        <f>IF(B354="", "",VLOOKUP(B354,Stations!$A$1:$T$42,13,))</f>
        <v>18.461130600000001</v>
      </c>
      <c r="E354" s="77">
        <f>IF(B354=""," ",VLOOKUP(B354,Stations!$A$1:$T$42,18,))</f>
        <v>-66.082408299999997</v>
      </c>
      <c r="F354" s="78" t="str">
        <f>IF(C354="","",VLOOKUP(B354,Stations!$A$1:$S$42,19,FALSE))</f>
        <v>Route 1: Dorado - Loíza</v>
      </c>
      <c r="G354" s="26" t="s">
        <v>277</v>
      </c>
      <c r="H354" s="26" t="s">
        <v>301</v>
      </c>
      <c r="I354" s="39">
        <v>27.2</v>
      </c>
      <c r="J354" s="26">
        <v>8.15</v>
      </c>
      <c r="K354" s="37"/>
    </row>
    <row r="355" spans="1:11">
      <c r="A355" s="94" t="s">
        <v>346</v>
      </c>
      <c r="B355" s="26" t="s">
        <v>39</v>
      </c>
      <c r="C355" s="74" t="str">
        <f>IF(B355="","",VLOOKUP(B355,Stations!$A$1:$S$42,3,FALSE))</f>
        <v>Ocean Park</v>
      </c>
      <c r="D355" s="77">
        <f>IF(B355="", "",VLOOKUP(B355,Stations!$A$1:$T$42,13,))</f>
        <v>18.453011100000001</v>
      </c>
      <c r="E355" s="77">
        <f>IF(B355=""," ",VLOOKUP(B355,Stations!$A$1:$T$42,18,))</f>
        <v>-66.048880600000004</v>
      </c>
      <c r="F355" s="78" t="str">
        <f>IF(C355="","",VLOOKUP(B355,Stations!$A$1:$S$42,19,FALSE))</f>
        <v>Route 1: Dorado - Loíza</v>
      </c>
      <c r="G355" s="26" t="s">
        <v>277</v>
      </c>
      <c r="H355" s="26" t="s">
        <v>301</v>
      </c>
      <c r="I355" s="39">
        <v>27.2</v>
      </c>
      <c r="J355" s="26">
        <v>8.1199999999999992</v>
      </c>
      <c r="K355" s="37"/>
    </row>
    <row r="356" spans="1:11">
      <c r="A356" s="94" t="s">
        <v>346</v>
      </c>
      <c r="B356" s="26" t="s">
        <v>45</v>
      </c>
      <c r="C356" s="74" t="str">
        <f>IF(B356="","",VLOOKUP(B356,Stations!$A$1:$S$42,3,FALSE))</f>
        <v>Playa El Alambique</v>
      </c>
      <c r="D356" s="77">
        <f>IF(B356="", "",VLOOKUP(B356,Stations!$A$1:$T$42,13,))</f>
        <v>18.444091700000001</v>
      </c>
      <c r="E356" s="77">
        <f>IF(B356=""," ",VLOOKUP(B356,Stations!$A$1:$T$42,18,))</f>
        <v>-66.022149999999996</v>
      </c>
      <c r="F356" s="78" t="str">
        <f>IF(C356="","",VLOOKUP(B356,Stations!$A$1:$S$42,19,FALSE))</f>
        <v>Route 1: Dorado - Loíza</v>
      </c>
      <c r="G356" s="26" t="s">
        <v>277</v>
      </c>
      <c r="H356" s="26" t="s">
        <v>301</v>
      </c>
      <c r="I356" s="39">
        <v>27</v>
      </c>
      <c r="J356" s="26">
        <v>8.08</v>
      </c>
      <c r="K356" s="37"/>
    </row>
    <row r="357" spans="1:11">
      <c r="A357" s="94" t="s">
        <v>346</v>
      </c>
      <c r="B357" s="26" t="s">
        <v>51</v>
      </c>
      <c r="C357" s="74" t="str">
        <f>IF(B357="","",VLOOKUP(B357,Stations!$A$1:$S$42,3,FALSE))</f>
        <v>Balneario de Carolina</v>
      </c>
      <c r="D357" s="77">
        <f>IF(B357="", "",VLOOKUP(B357,Stations!$A$1:$T$42,13,))</f>
        <v>18.4459889</v>
      </c>
      <c r="E357" s="77">
        <f>IF(B357=""," ",VLOOKUP(B357,Stations!$A$1:$T$42,18,))</f>
        <v>-66.003572199999994</v>
      </c>
      <c r="F357" s="78" t="str">
        <f>IF(C357="","",VLOOKUP(B357,Stations!$A$1:$S$42,19,FALSE))</f>
        <v>Route 1: Dorado - Loíza</v>
      </c>
      <c r="G357" s="26" t="s">
        <v>277</v>
      </c>
      <c r="H357" s="26" t="s">
        <v>301</v>
      </c>
      <c r="I357" s="39">
        <v>27.5</v>
      </c>
      <c r="J357" s="26">
        <v>8.11</v>
      </c>
      <c r="K357" s="37"/>
    </row>
    <row r="358" spans="1:11">
      <c r="A358" s="94" t="s">
        <v>346</v>
      </c>
      <c r="B358" s="26" t="s">
        <v>58</v>
      </c>
      <c r="C358" s="74" t="str">
        <f>IF(B358="","",VLOOKUP(B358,Stations!$A$1:$S$42,3,FALSE))</f>
        <v>Vacía Talega</v>
      </c>
      <c r="D358" s="77">
        <f>IF(B358="", "",VLOOKUP(B358,Stations!$A$1:$T$42,13,))</f>
        <v>18.4478583</v>
      </c>
      <c r="E358" s="77">
        <f>IF(B358=""," ",VLOOKUP(B358,Stations!$A$1:$T$42,18,))</f>
        <v>-65.906230600000001</v>
      </c>
      <c r="F358" s="78" t="str">
        <f>IF(C358="","",VLOOKUP(B358,Stations!$A$1:$S$42,19,FALSE))</f>
        <v>Route 1: Dorado - Loíza</v>
      </c>
      <c r="G358" s="26" t="s">
        <v>277</v>
      </c>
      <c r="H358" s="26">
        <v>31</v>
      </c>
      <c r="I358" s="39">
        <v>27.3</v>
      </c>
      <c r="J358" s="26">
        <v>8.06</v>
      </c>
      <c r="K358" s="37"/>
    </row>
    <row r="359" spans="1:11">
      <c r="A359" s="94" t="s">
        <v>346</v>
      </c>
      <c r="B359" s="26" t="s">
        <v>65</v>
      </c>
      <c r="C359" s="74" t="str">
        <f>IF(B359="","",VLOOKUP(B359,Stations!$A$1:$S$42,3,FALSE))</f>
        <v>Balneario Punta Guilarte</v>
      </c>
      <c r="D359" s="77">
        <f>IF(B359="", "",VLOOKUP(B359,Stations!$A$1:$T$42,13,))</f>
        <v>17.9620417</v>
      </c>
      <c r="E359" s="77">
        <f>IF(B359=""," ",VLOOKUP(B359,Stations!$A$1:$T$42,18,))</f>
        <v>-66.040000000000006</v>
      </c>
      <c r="F359" s="78" t="str">
        <f>IF(C359="","",VLOOKUP(B359,Stations!$A$1:$S$42,19,FALSE))</f>
        <v>Route 2: Arroyo - Luquillo</v>
      </c>
      <c r="G359" s="26" t="s">
        <v>277</v>
      </c>
      <c r="H359" s="38" t="s">
        <v>301</v>
      </c>
      <c r="I359" s="39">
        <v>27.7</v>
      </c>
      <c r="J359" s="26">
        <v>8.0399999999999991</v>
      </c>
      <c r="K359" s="37"/>
    </row>
    <row r="360" spans="1:11">
      <c r="A360" s="94" t="s">
        <v>346</v>
      </c>
      <c r="B360" s="26" t="s">
        <v>71</v>
      </c>
      <c r="C360" s="74" t="str">
        <f>IF(B360="","",VLOOKUP(B360,Stations!$A$1:$S$42,3,FALSE))</f>
        <v>Balneario de Patillas</v>
      </c>
      <c r="D360" s="77">
        <f>IF(B360="", "",VLOOKUP(B360,Stations!$A$1:$T$42,13,))</f>
        <v>17.973974999999999</v>
      </c>
      <c r="E360" s="77">
        <f>IF(B360=""," ",VLOOKUP(B360,Stations!$A$1:$T$42,18,))</f>
        <v>-65.988980600000005</v>
      </c>
      <c r="F360" s="78" t="str">
        <f>IF(C360="","",VLOOKUP(B360,Stations!$A$1:$S$42,19,FALSE))</f>
        <v>Route 2: Arroyo - Luquillo</v>
      </c>
      <c r="G360" s="26" t="s">
        <v>277</v>
      </c>
      <c r="H360" s="26">
        <v>20</v>
      </c>
      <c r="I360" s="39">
        <v>27.2</v>
      </c>
      <c r="J360" s="26">
        <v>8.11</v>
      </c>
      <c r="K360" s="37"/>
    </row>
    <row r="361" spans="1:11">
      <c r="A361" s="94" t="s">
        <v>346</v>
      </c>
      <c r="B361" s="26" t="s">
        <v>77</v>
      </c>
      <c r="C361" s="74" t="str">
        <f>IF(B361="","",VLOOKUP(B361,Stations!$A$1:$S$42,3,FALSE))</f>
        <v>Playa Guayanés</v>
      </c>
      <c r="D361" s="77">
        <f>IF(B361="", "",VLOOKUP(B361,Stations!$A$1:$T$42,13,))</f>
        <v>18.062694400000002</v>
      </c>
      <c r="E361" s="77">
        <f>IF(B361=""," ",VLOOKUP(B361,Stations!$A$1:$T$42,18,))</f>
        <v>-65.819194400000001</v>
      </c>
      <c r="F361" s="78" t="str">
        <f>IF(C361="","",VLOOKUP(B361,Stations!$A$1:$S$42,19,FALSE))</f>
        <v>Route 2: Arroyo - Luquillo</v>
      </c>
      <c r="G361" s="26" t="s">
        <v>277</v>
      </c>
      <c r="H361" s="38">
        <v>1187</v>
      </c>
      <c r="I361" s="39">
        <v>27.5</v>
      </c>
      <c r="J361" s="26">
        <v>8.11</v>
      </c>
      <c r="K361" s="37"/>
    </row>
    <row r="362" spans="1:11">
      <c r="A362" s="94" t="s">
        <v>346</v>
      </c>
      <c r="B362" s="26" t="s">
        <v>83</v>
      </c>
      <c r="C362" s="74" t="str">
        <f>IF(B362="","",VLOOKUP(B362,Stations!$A$1:$S$42,3,FALSE))</f>
        <v>Balneario Punta Santiago</v>
      </c>
      <c r="D362" s="77">
        <f>IF(B362="", "",VLOOKUP(B362,Stations!$A$1:$T$42,13,))</f>
        <v>18.158413899999999</v>
      </c>
      <c r="E362" s="77">
        <f>IF(B362=""," ",VLOOKUP(B362,Stations!$A$1:$T$42,18,))</f>
        <v>-65.755186100000003</v>
      </c>
      <c r="F362" s="78" t="str">
        <f>IF(C362="","",VLOOKUP(B362,Stations!$A$1:$S$42,19,FALSE))</f>
        <v>Route 2: Arroyo - Luquillo</v>
      </c>
      <c r="G362" s="26" t="s">
        <v>277</v>
      </c>
      <c r="H362" s="26">
        <v>31</v>
      </c>
      <c r="I362" s="39">
        <v>27.9</v>
      </c>
      <c r="J362" s="26">
        <v>8.14</v>
      </c>
      <c r="K362" s="37"/>
    </row>
    <row r="363" spans="1:11">
      <c r="A363" s="94" t="s">
        <v>346</v>
      </c>
      <c r="B363" s="26" t="s">
        <v>88</v>
      </c>
      <c r="C363" s="74" t="str">
        <f>IF(B363="","",VLOOKUP(B363,Stations!$A$1:$S$42,3,FALSE))</f>
        <v>Tropical Beach</v>
      </c>
      <c r="D363" s="77">
        <f>IF(B363="", "",VLOOKUP(B363,Stations!$A$1:$T$42,13,))</f>
        <v>18.186927799999999</v>
      </c>
      <c r="E363" s="77">
        <f>IF(B363=""," ",VLOOKUP(B363,Stations!$A$1:$T$42,18,))</f>
        <v>-65.725966700000001</v>
      </c>
      <c r="F363" s="78" t="str">
        <f>IF(C363="","",VLOOKUP(B363,Stations!$A$1:$S$42,19,FALSE))</f>
        <v>Route 2: Arroyo - Luquillo</v>
      </c>
      <c r="G363" s="26" t="s">
        <v>277</v>
      </c>
      <c r="H363" s="26">
        <v>179</v>
      </c>
      <c r="I363" s="39">
        <v>27.6</v>
      </c>
      <c r="J363" s="26">
        <v>8.15</v>
      </c>
      <c r="K363" s="37"/>
    </row>
    <row r="364" spans="1:11">
      <c r="A364" s="94" t="s">
        <v>346</v>
      </c>
      <c r="B364" s="26" t="s">
        <v>94</v>
      </c>
      <c r="C364" s="74" t="str">
        <f>IF(B364="","",VLOOKUP(B364,Stations!$A$1:$S$42,3,FALSE))</f>
        <v>Balneario Seven Seas</v>
      </c>
      <c r="D364" s="77">
        <f>IF(B364="", "",VLOOKUP(B364,Stations!$A$1:$T$42,13,))</f>
        <v>18.369266700000001</v>
      </c>
      <c r="E364" s="77">
        <f>IF(B364=""," ",VLOOKUP(B364,Stations!$A$1:$T$42,18,))</f>
        <v>-65.636072200000001</v>
      </c>
      <c r="F364" s="78" t="str">
        <f>IF(C364="","",VLOOKUP(B364,Stations!$A$1:$S$42,19,FALSE))</f>
        <v>Route 2: Arroyo - Luquillo</v>
      </c>
      <c r="G364" s="26" t="s">
        <v>277</v>
      </c>
      <c r="H364" s="26" t="s">
        <v>301</v>
      </c>
      <c r="I364" s="39">
        <v>28.2</v>
      </c>
      <c r="J364" s="26">
        <v>8.23</v>
      </c>
      <c r="K364" s="37"/>
    </row>
    <row r="365" spans="1:11">
      <c r="A365" s="94" t="s">
        <v>346</v>
      </c>
      <c r="B365" s="26" t="s">
        <v>99</v>
      </c>
      <c r="C365" s="74" t="str">
        <f>IF(B365="","",VLOOKUP(B365,Stations!$A$1:$S$42,3,FALSE))</f>
        <v>Playa Azul</v>
      </c>
      <c r="D365" s="77">
        <f>IF(B365="", "",VLOOKUP(B365,Stations!$A$1:$T$42,13,))</f>
        <v>18.3818667</v>
      </c>
      <c r="E365" s="77">
        <f>IF(B365=""," ",VLOOKUP(B365,Stations!$A$1:$T$42,18,))</f>
        <v>-65.718458299999995</v>
      </c>
      <c r="F365" s="78" t="str">
        <f>IF(C365="","",VLOOKUP(B365,Stations!$A$1:$S$42,19,FALSE))</f>
        <v>Route 2: Arroyo - Luquillo</v>
      </c>
      <c r="G365" s="26" t="s">
        <v>277</v>
      </c>
      <c r="H365" s="26" t="s">
        <v>301</v>
      </c>
      <c r="I365" s="39">
        <v>27.9</v>
      </c>
      <c r="J365" s="26">
        <v>8.2100000000000009</v>
      </c>
      <c r="K365" s="37"/>
    </row>
    <row r="366" spans="1:11">
      <c r="A366" s="94" t="s">
        <v>346</v>
      </c>
      <c r="B366" s="26" t="s">
        <v>105</v>
      </c>
      <c r="C366" s="74" t="str">
        <f>IF(B366="","",VLOOKUP(B366,Stations!$A$1:$S$42,3,FALSE))</f>
        <v>Balneario La Monserrate</v>
      </c>
      <c r="D366" s="77">
        <f>IF(B366="", "",VLOOKUP(B366,Stations!$A$1:$T$42,13,))</f>
        <v>18.385591699999999</v>
      </c>
      <c r="E366" s="77">
        <f>IF(B366=""," ",VLOOKUP(B366,Stations!$A$1:$T$42,18,))</f>
        <v>-65.729472200000004</v>
      </c>
      <c r="F366" s="78" t="str">
        <f>IF(C366="","",VLOOKUP(B366,Stations!$A$1:$S$42,19,FALSE))</f>
        <v>Route 2: Arroyo - Luquillo</v>
      </c>
      <c r="G366" s="26" t="s">
        <v>277</v>
      </c>
      <c r="H366" s="26" t="s">
        <v>301</v>
      </c>
      <c r="I366" s="39">
        <v>27.8</v>
      </c>
      <c r="J366" s="26">
        <v>8.18</v>
      </c>
      <c r="K366" s="37"/>
    </row>
    <row r="367" spans="1:11">
      <c r="A367" s="94" t="s">
        <v>347</v>
      </c>
      <c r="B367" s="26" t="s">
        <v>113</v>
      </c>
      <c r="C367" s="74" t="str">
        <f>IF(B367="","",VLOOKUP(B367,Stations!$A$1:$S$42,3,FALSE))</f>
        <v>Playita Rosada</v>
      </c>
      <c r="D367" s="77">
        <f>IF(B367="", "",VLOOKUP(B367,Stations!$A$1:$T$42,13,))</f>
        <v>17.971716700000002</v>
      </c>
      <c r="E367" s="77">
        <f>IF(B367=""," ",VLOOKUP(B367,Stations!$A$1:$T$42,18,))</f>
        <v>-66.031499999999994</v>
      </c>
      <c r="F367" s="78" t="str">
        <f>IF(C367="","",VLOOKUP(B367,Stations!$A$1:$S$42,19,FALSE))</f>
        <v>Route 3: Lajas - Salinas</v>
      </c>
      <c r="G367" s="26" t="s">
        <v>277</v>
      </c>
      <c r="H367" s="26" t="s">
        <v>301</v>
      </c>
      <c r="I367" s="39">
        <v>27.6</v>
      </c>
      <c r="J367" s="26">
        <v>8.01</v>
      </c>
      <c r="K367" s="37"/>
    </row>
    <row r="368" spans="1:11">
      <c r="A368" s="94" t="s">
        <v>347</v>
      </c>
      <c r="B368" s="26" t="s">
        <v>120</v>
      </c>
      <c r="C368" s="74" t="str">
        <f>IF(B368="","",VLOOKUP(B368,Stations!$A$1:$S$42,3,FALSE))</f>
        <v>Playa Santa</v>
      </c>
      <c r="D368" s="77">
        <f>IF(B368="", "",VLOOKUP(B368,Stations!$A$1:$T$42,13,))</f>
        <v>17.937711100000001</v>
      </c>
      <c r="E368" s="77">
        <f>IF(B368=""," ",VLOOKUP(B368,Stations!$A$1:$T$42,18,))</f>
        <v>-66.955197200000001</v>
      </c>
      <c r="F368" s="78" t="str">
        <f>IF(C368="","",VLOOKUP(B368,Stations!$A$1:$S$42,19,FALSE))</f>
        <v>Route 3: Lajas - Salinas</v>
      </c>
      <c r="G368" s="26" t="s">
        <v>277</v>
      </c>
      <c r="H368" s="26">
        <v>30</v>
      </c>
      <c r="I368" s="39">
        <v>27.7</v>
      </c>
      <c r="J368" s="26">
        <v>8.02</v>
      </c>
      <c r="K368" s="37"/>
    </row>
    <row r="369" spans="1:11">
      <c r="A369" s="94" t="s">
        <v>347</v>
      </c>
      <c r="B369" s="26" t="s">
        <v>127</v>
      </c>
      <c r="C369" s="74" t="str">
        <f>IF(B369="","",VLOOKUP(B369,Stations!$A$1:$S$42,3,FALSE))</f>
        <v>Caña Gorda</v>
      </c>
      <c r="D369" s="77">
        <f>IF(B369="", "",VLOOKUP(B369,Stations!$A$1:$T$42,13,))</f>
        <v>17.952530599999999</v>
      </c>
      <c r="E369" s="77">
        <f>IF(B369=""," ",VLOOKUP(B369,Stations!$A$1:$T$42,18,))</f>
        <v>-66.884561099999999</v>
      </c>
      <c r="F369" s="78" t="str">
        <f>IF(C369="","",VLOOKUP(B369,Stations!$A$1:$S$42,19,FALSE))</f>
        <v>Route 3: Lajas - Salinas</v>
      </c>
      <c r="G369" s="26" t="s">
        <v>277</v>
      </c>
      <c r="H369" s="26" t="s">
        <v>301</v>
      </c>
      <c r="I369" s="39">
        <v>27.8</v>
      </c>
      <c r="J369" s="26">
        <v>8.0299999999999994</v>
      </c>
      <c r="K369" s="37"/>
    </row>
    <row r="370" spans="1:11">
      <c r="A370" s="94" t="s">
        <v>347</v>
      </c>
      <c r="B370" s="26" t="s">
        <v>132</v>
      </c>
      <c r="C370" s="34" t="s">
        <v>302</v>
      </c>
      <c r="D370" s="77">
        <f>IF(B370="", "",VLOOKUP(B370,Stations!$A$1:$T$42,13,))</f>
        <v>17.969283300000001</v>
      </c>
      <c r="E370" s="77">
        <f>IF(B370=""," ",VLOOKUP(B370,Stations!$A$1:$T$42,18,))</f>
        <v>-66.602727799999997</v>
      </c>
      <c r="F370" s="78" t="str">
        <f>IF(C370="","",VLOOKUP(B370,Stations!$A$1:$S$42,19,FALSE))</f>
        <v>Route 3: Lajas - Salinas</v>
      </c>
      <c r="G370" s="26" t="s">
        <v>277</v>
      </c>
      <c r="H370" s="26" t="s">
        <v>301</v>
      </c>
      <c r="I370" s="39">
        <v>28.2</v>
      </c>
      <c r="J370" s="26">
        <v>8.06</v>
      </c>
      <c r="K370" s="37"/>
    </row>
    <row r="371" spans="1:11">
      <c r="A371" s="94" t="s">
        <v>347</v>
      </c>
      <c r="B371" s="26" t="s">
        <v>144</v>
      </c>
      <c r="C371" s="74" t="str">
        <f>IF(B371="","",VLOOKUP(B371,Stations!$A$1:$S$42,3,FALSE))</f>
        <v>Balneario de Salinas</v>
      </c>
      <c r="D371" s="77">
        <f>IF(B371="", "",VLOOKUP(B371,Stations!$A$1:$T$42,13,))</f>
        <v>17.977588900000001</v>
      </c>
      <c r="E371" s="77">
        <f>IF(B371=""," ",VLOOKUP(B371,Stations!$A$1:$T$42,18,))</f>
        <v>-66.332497200000006</v>
      </c>
      <c r="F371" s="78" t="str">
        <f>IF(C371="","",VLOOKUP(B371,Stations!$A$1:$S$42,19,FALSE))</f>
        <v>Route 3: Lajas - Salinas</v>
      </c>
      <c r="G371" s="26" t="s">
        <v>277</v>
      </c>
      <c r="H371" s="26" t="s">
        <v>301</v>
      </c>
      <c r="I371" s="39">
        <v>28.4</v>
      </c>
      <c r="J371" s="26">
        <v>8.16</v>
      </c>
      <c r="K371" s="37"/>
    </row>
    <row r="372" spans="1:11">
      <c r="A372" s="94" t="s">
        <v>347</v>
      </c>
      <c r="B372" s="26" t="s">
        <v>172</v>
      </c>
      <c r="C372" s="74" t="str">
        <f>IF(B372="","",VLOOKUP(B372,Stations!$A$1:$S$42,3,FALSE))</f>
        <v>Villa Lamela</v>
      </c>
      <c r="D372" s="77">
        <f>IF(B372="", "",VLOOKUP(B372,Stations!$A$1:$T$42,13,))</f>
        <v>18.064533300000001</v>
      </c>
      <c r="E372" s="77">
        <f>IF(B372=""," ",VLOOKUP(B372,Stations!$A$1:$T$42,18,))</f>
        <v>-67.197527800000003</v>
      </c>
      <c r="F372" s="78" t="str">
        <f>IF(C372="","",VLOOKUP(B372,Stations!$A$1:$S$42,19,FALSE))</f>
        <v>Route 4: Cabo Rojo</v>
      </c>
      <c r="G372" s="26" t="s">
        <v>277</v>
      </c>
      <c r="H372" s="26" t="s">
        <v>301</v>
      </c>
      <c r="I372" s="39">
        <v>27.8</v>
      </c>
      <c r="J372" s="26">
        <v>8.3000000000000007</v>
      </c>
      <c r="K372" s="37"/>
    </row>
    <row r="373" spans="1:11">
      <c r="A373" s="94" t="s">
        <v>347</v>
      </c>
      <c r="B373" s="26" t="s">
        <v>167</v>
      </c>
      <c r="C373" s="74" t="str">
        <f>IF(B373="","",VLOOKUP(B373,Stations!$A$1:$S$42,3,FALSE))</f>
        <v xml:space="preserve">Playa Buyé </v>
      </c>
      <c r="D373" s="77">
        <f>IF(B373="", "",VLOOKUP(B373,Stations!$A$1:$T$42,13,))</f>
        <v>18.048872200000002</v>
      </c>
      <c r="E373" s="77">
        <f>IF(B373=""," ",VLOOKUP(B373,Stations!$A$1:$T$42,18,))</f>
        <v>-67.198625000000007</v>
      </c>
      <c r="F373" s="78" t="str">
        <f>IF(C373="","",VLOOKUP(B373,Stations!$A$1:$S$42,19,FALSE))</f>
        <v>Route 4: Cabo Rojo</v>
      </c>
      <c r="G373" s="26" t="s">
        <v>277</v>
      </c>
      <c r="H373" s="26">
        <v>10</v>
      </c>
      <c r="I373" s="39">
        <v>27.2</v>
      </c>
      <c r="J373" s="26">
        <v>8.1300000000000008</v>
      </c>
      <c r="K373" s="37"/>
    </row>
    <row r="374" spans="1:11">
      <c r="A374" s="94" t="s">
        <v>347</v>
      </c>
      <c r="B374" s="26" t="s">
        <v>161</v>
      </c>
      <c r="C374" s="74" t="str">
        <f>IF(B374="","",VLOOKUP(B374,Stations!$A$1:$S$42,3,FALSE))</f>
        <v>Balneario de Boquerón</v>
      </c>
      <c r="D374" s="77">
        <f>IF(B374="", "",VLOOKUP(B374,Stations!$A$1:$T$42,13,))</f>
        <v>18.019441700000002</v>
      </c>
      <c r="E374" s="77">
        <f>IF(B374=""," ",VLOOKUP(B374,Stations!$A$1:$T$42,18,))</f>
        <v>-67.172244399999997</v>
      </c>
      <c r="F374" s="78" t="str">
        <f>IF(C374="","",VLOOKUP(B374,Stations!$A$1:$S$42,19,FALSE))</f>
        <v>Route 4: Cabo Rojo</v>
      </c>
      <c r="G374" s="26" t="s">
        <v>277</v>
      </c>
      <c r="H374" s="26" t="s">
        <v>301</v>
      </c>
      <c r="I374" s="39">
        <v>28.4</v>
      </c>
      <c r="J374" s="26">
        <v>8.16</v>
      </c>
      <c r="K374" s="37"/>
    </row>
    <row r="375" spans="1:11">
      <c r="A375" s="94" t="s">
        <v>347</v>
      </c>
      <c r="B375" s="26" t="s">
        <v>158</v>
      </c>
      <c r="C375" s="74" t="str">
        <f>IF(B375="","",VLOOKUP(B375,Stations!$A$1:$S$42,3,FALSE))</f>
        <v>Playa Moja Casabe</v>
      </c>
      <c r="D375" s="77">
        <f>IF(B375="", "",VLOOKUP(B375,Stations!$A$1:$T$42,13,))</f>
        <v>17.985810000000001</v>
      </c>
      <c r="E375" s="77">
        <f>IF(B375=""," ",VLOOKUP(B375,Stations!$A$1:$T$42,18,))</f>
        <v>-67.214590000000001</v>
      </c>
      <c r="F375" s="78" t="str">
        <f>IF(C375="","",VLOOKUP(B375,Stations!$A$1:$S$42,19,FALSE))</f>
        <v>Route 4: Cabo Rojo</v>
      </c>
      <c r="G375" s="26" t="s">
        <v>277</v>
      </c>
      <c r="H375" s="26" t="s">
        <v>301</v>
      </c>
      <c r="I375" s="39">
        <v>28.5</v>
      </c>
      <c r="J375" s="26">
        <v>8.18</v>
      </c>
      <c r="K375" s="37"/>
    </row>
    <row r="376" spans="1:11">
      <c r="A376" s="94" t="s">
        <v>347</v>
      </c>
      <c r="B376" s="26" t="s">
        <v>151</v>
      </c>
      <c r="C376" s="74" t="str">
        <f>IF(B376="","",VLOOKUP(B376,Stations!$A$1:$S$42,3,FALSE))</f>
        <v>Playa el Combate</v>
      </c>
      <c r="D376" s="77">
        <f>IF(B376="", "",VLOOKUP(B376,Stations!$A$1:$T$42,13,))</f>
        <v>17.9747944</v>
      </c>
      <c r="E376" s="77">
        <f>IF(B376=""," ",VLOOKUP(B376,Stations!$A$1:$T$42,18,))</f>
        <v>-67.212905599999999</v>
      </c>
      <c r="F376" s="78" t="str">
        <f>IF(C376="","",VLOOKUP(B376,Stations!$A$1:$S$42,19,FALSE))</f>
        <v>Route 4: Cabo Rojo</v>
      </c>
      <c r="G376" s="26" t="s">
        <v>277</v>
      </c>
      <c r="H376" s="26" t="s">
        <v>301</v>
      </c>
      <c r="I376" s="39">
        <v>28.7</v>
      </c>
      <c r="J376" s="26">
        <v>8.16</v>
      </c>
      <c r="K376" s="37"/>
    </row>
    <row r="377" spans="1:11" ht="37">
      <c r="A377" s="94" t="s">
        <v>347</v>
      </c>
      <c r="B377" s="26" t="s">
        <v>179</v>
      </c>
      <c r="C377" s="74" t="str">
        <f>IF(B377="","",VLOOKUP(B377,Stations!$A$1:$S$42,3,FALSE))</f>
        <v>Balneario de Añasco or Balneario Tres Hermanos</v>
      </c>
      <c r="D377" s="77">
        <f>IF(B377="", "",VLOOKUP(B377,Stations!$A$1:$T$42,13,))</f>
        <v>18.2879972</v>
      </c>
      <c r="E377" s="77">
        <f>IF(B377=""," ",VLOOKUP(B377,Stations!$A$1:$T$42,18,))</f>
        <v>-67.193922200000003</v>
      </c>
      <c r="F377" s="78" t="str">
        <f>IF(C377="","",VLOOKUP(B377,Stations!$A$1:$S$42,19,FALSE))</f>
        <v>Route 5: Añasco - Aguadilla</v>
      </c>
      <c r="G377" s="26" t="s">
        <v>277</v>
      </c>
      <c r="H377" s="26">
        <v>31</v>
      </c>
      <c r="I377" s="39">
        <v>27</v>
      </c>
      <c r="J377" s="26">
        <v>8.06</v>
      </c>
      <c r="K377" s="37"/>
    </row>
    <row r="378" spans="1:11">
      <c r="A378" s="94" t="s">
        <v>347</v>
      </c>
      <c r="B378" s="26" t="s">
        <v>185</v>
      </c>
      <c r="C378" s="74" t="str">
        <f>IF(B378="","",VLOOKUP(B378,Stations!$A$1:$S$42,3,FALSE))</f>
        <v>Balneario de Rincón</v>
      </c>
      <c r="D378" s="77">
        <f>IF(B378="", "",VLOOKUP(B378,Stations!$A$1:$T$42,13,))</f>
        <v>18.340924999999999</v>
      </c>
      <c r="E378" s="77">
        <f>IF(B378=""," ",VLOOKUP(B378,Stations!$A$1:$T$42,18,))</f>
        <v>-67.256005599999995</v>
      </c>
      <c r="F378" s="78" t="str">
        <f>IF(C378="","",VLOOKUP(B378,Stations!$A$1:$S$42,19,FALSE))</f>
        <v>Route 5: Añasco - Aguadilla</v>
      </c>
      <c r="G378" s="26" t="s">
        <v>277</v>
      </c>
      <c r="H378" s="26">
        <v>10</v>
      </c>
      <c r="I378" s="39">
        <v>27.8</v>
      </c>
      <c r="J378" s="26">
        <v>8.06</v>
      </c>
      <c r="K378" s="37"/>
    </row>
    <row r="379" spans="1:11">
      <c r="A379" s="94" t="s">
        <v>347</v>
      </c>
      <c r="B379" s="26" t="s">
        <v>191</v>
      </c>
      <c r="C379" s="74" t="str">
        <f>IF(B379="","",VLOOKUP(B379,Stations!$A$1:$S$42,3,FALSE))</f>
        <v>Pico de Piedra</v>
      </c>
      <c r="D379" s="77">
        <f>IF(B379="", "",VLOOKUP(B379,Stations!$A$1:$T$42,13,))</f>
        <v>18.3843639</v>
      </c>
      <c r="E379" s="77">
        <f>IF(B379=""," ",VLOOKUP(B379,Stations!$A$1:$T$42,18,))</f>
        <v>-67.212988899999999</v>
      </c>
      <c r="F379" s="78" t="str">
        <f>IF(C379="","",VLOOKUP(B379,Stations!$A$1:$S$42,19,FALSE))</f>
        <v>Route 5: Añasco - Aguadilla</v>
      </c>
      <c r="G379" s="26" t="s">
        <v>277</v>
      </c>
      <c r="H379" s="26">
        <v>10</v>
      </c>
      <c r="I379" s="39">
        <v>28.2</v>
      </c>
      <c r="J379" s="26">
        <v>8.08</v>
      </c>
      <c r="K379" s="37"/>
    </row>
    <row r="380" spans="1:11">
      <c r="A380" s="94" t="s">
        <v>347</v>
      </c>
      <c r="B380" s="26" t="s">
        <v>197</v>
      </c>
      <c r="C380" s="74" t="str">
        <f>IF(B380="","",VLOOKUP(B380,Stations!$A$1:$S$42,3,FALSE))</f>
        <v>Balneario Crash Boat</v>
      </c>
      <c r="D380" s="77">
        <f>IF(B380="", "",VLOOKUP(B380,Stations!$A$1:$T$42,13,))</f>
        <v>18.457666700000001</v>
      </c>
      <c r="E380" s="77">
        <f>IF(B380=""," ",VLOOKUP(B380,Stations!$A$1:$T$42,18,))</f>
        <v>-67.163777800000005</v>
      </c>
      <c r="F380" s="78" t="str">
        <f>IF(C380="","",VLOOKUP(B380,Stations!$A$1:$S$42,19,FALSE))</f>
        <v>Route 5: Añasco - Aguadilla</v>
      </c>
      <c r="G380" s="26" t="s">
        <v>277</v>
      </c>
      <c r="H380" s="26" t="s">
        <v>301</v>
      </c>
      <c r="I380" s="39">
        <v>27</v>
      </c>
      <c r="J380" s="26">
        <v>8.02</v>
      </c>
      <c r="K380" s="37"/>
    </row>
    <row r="381" spans="1:11">
      <c r="A381" s="94" t="s">
        <v>346</v>
      </c>
      <c r="B381" s="26" t="s">
        <v>204</v>
      </c>
      <c r="C381" s="74" t="str">
        <f>IF(B381="","",VLOOKUP(B381,Stations!$A$1:$S$42,3,FALSE))</f>
        <v>Muelle de Arecibo</v>
      </c>
      <c r="D381" s="77">
        <f>IF(B381="", "",VLOOKUP(B381,Stations!$A$1:$T$42,13,))</f>
        <v>18.479258300000001</v>
      </c>
      <c r="E381" s="77">
        <f>IF(B381=""," ",VLOOKUP(B381,Stations!$A$1:$T$42,18,))</f>
        <v>-66.700466700000007</v>
      </c>
      <c r="F381" s="78" t="str">
        <f>IF(C381="","",VLOOKUP(B381,Stations!$A$1:$S$42,19,FALSE))</f>
        <v xml:space="preserve">Route: 6: Arecibo – Vega Alta </v>
      </c>
      <c r="G381" s="26" t="s">
        <v>277</v>
      </c>
      <c r="H381" s="26">
        <v>109</v>
      </c>
      <c r="I381" s="39">
        <v>26.4</v>
      </c>
      <c r="J381" s="26">
        <v>8.1999999999999993</v>
      </c>
      <c r="K381" s="37"/>
    </row>
    <row r="382" spans="1:11">
      <c r="A382" s="94" t="s">
        <v>346</v>
      </c>
      <c r="B382" s="26" t="s">
        <v>210</v>
      </c>
      <c r="C382" s="74" t="str">
        <f>IF(B382="","",VLOOKUP(B382,Stations!$A$1:$S$42,3,FALSE))</f>
        <v>Mar Chiquita</v>
      </c>
      <c r="D382" s="77">
        <f>IF(B382="", "",VLOOKUP(B382,Stations!$A$1:$T$42,13,))</f>
        <v>18.472916699999999</v>
      </c>
      <c r="E382" s="77">
        <f>IF(B382=""," ",VLOOKUP(B382,Stations!$A$1:$T$42,18,))</f>
        <v>-66.485655600000001</v>
      </c>
      <c r="F382" s="78" t="str">
        <f>IF(C382="","",VLOOKUP(B382,Stations!$A$1:$S$42,19,FALSE))</f>
        <v xml:space="preserve">Route: 6: Arecibo – Vega Alta </v>
      </c>
      <c r="G382" s="26" t="s">
        <v>277</v>
      </c>
      <c r="H382" s="26" t="s">
        <v>301</v>
      </c>
      <c r="I382" s="39">
        <v>26.8</v>
      </c>
      <c r="J382" s="26">
        <v>8.19</v>
      </c>
      <c r="K382" s="37"/>
    </row>
    <row r="383" spans="1:11">
      <c r="A383" s="94" t="s">
        <v>346</v>
      </c>
      <c r="B383" s="26" t="s">
        <v>216</v>
      </c>
      <c r="C383" s="74" t="str">
        <f>IF(B383="","",VLOOKUP(B383,Stations!$A$1:$S$42,3,FALSE))</f>
        <v>Balneario de Puerto Nuevo</v>
      </c>
      <c r="D383" s="77">
        <f>IF(B383="", "",VLOOKUP(B383,Stations!$A$1:$T$42,13,))</f>
        <v>18.4913667</v>
      </c>
      <c r="E383" s="77">
        <f>IF(B383=""," ",VLOOKUP(B383,Stations!$A$1:$T$42,18,))</f>
        <v>-66.399044399999994</v>
      </c>
      <c r="F383" s="78" t="str">
        <f>IF(C383="","",VLOOKUP(B383,Stations!$A$1:$S$42,19,FALSE))</f>
        <v xml:space="preserve">Route: 6: Arecibo – Vega Alta </v>
      </c>
      <c r="G383" s="26" t="s">
        <v>277</v>
      </c>
      <c r="H383" s="26" t="s">
        <v>301</v>
      </c>
      <c r="I383" s="39">
        <v>26.7</v>
      </c>
      <c r="J383" s="26">
        <v>8.19</v>
      </c>
      <c r="K383" s="37"/>
    </row>
    <row r="384" spans="1:11" ht="37">
      <c r="A384" s="94" t="s">
        <v>346</v>
      </c>
      <c r="B384" s="26" t="s">
        <v>222</v>
      </c>
      <c r="C384" s="74" t="str">
        <f>IF(B384="","",VLOOKUP(B384,Stations!$A$1:$S$42,3,FALSE))</f>
        <v>Balneario Cerro Gordo or Javier Calderón Nieves</v>
      </c>
      <c r="D384" s="77">
        <f>IF(B384="", "",VLOOKUP(B384,Stations!$A$1:$T$42,13,))</f>
        <v>18.481249999999999</v>
      </c>
      <c r="E384" s="77">
        <f>IF(B384=""," ",VLOOKUP(B384,Stations!$A$1:$T$42,18,))</f>
        <v>-66.340655600000005</v>
      </c>
      <c r="F384" s="78" t="str">
        <f>IF(C384="","",VLOOKUP(B384,Stations!$A$1:$S$42,19,FALSE))</f>
        <v xml:space="preserve">Route: 6: Arecibo – Vega Alta </v>
      </c>
      <c r="G384" s="26" t="s">
        <v>277</v>
      </c>
      <c r="H384" s="26" t="s">
        <v>301</v>
      </c>
      <c r="I384" s="39">
        <v>26.5</v>
      </c>
      <c r="J384" s="26">
        <v>8.2100000000000009</v>
      </c>
      <c r="K384" s="37"/>
    </row>
    <row r="385" spans="1:11" ht="31">
      <c r="A385" s="94" t="s">
        <v>335</v>
      </c>
      <c r="B385" s="26" t="s">
        <v>77</v>
      </c>
      <c r="C385" s="74" t="str">
        <f>IF(B385="","",VLOOKUP(B385,Stations!$A$1:$S$42,3,FALSE))</f>
        <v>Playa Guayanés</v>
      </c>
      <c r="D385" s="77">
        <f>IF(B385="", "",VLOOKUP(B385,Stations!$A$1:$T$42,13,))</f>
        <v>18.062694400000002</v>
      </c>
      <c r="E385" s="77">
        <f>IF(B385=""," ",VLOOKUP(B385,Stations!$A$1:$T$42,18,))</f>
        <v>-65.819194400000001</v>
      </c>
      <c r="F385" s="78" t="str">
        <f>IF(C385="","",VLOOKUP(B385,Stations!$A$1:$S$42,19,FALSE))</f>
        <v>Route 2: Arroyo - Luquillo</v>
      </c>
      <c r="G385" s="26" t="s">
        <v>330</v>
      </c>
      <c r="H385" s="26">
        <v>146</v>
      </c>
      <c r="I385" s="39">
        <v>26</v>
      </c>
      <c r="J385" s="26" t="s">
        <v>305</v>
      </c>
      <c r="K385" s="37" t="s">
        <v>336</v>
      </c>
    </row>
    <row r="386" spans="1:11" ht="31">
      <c r="A386" s="94" t="s">
        <v>335</v>
      </c>
      <c r="B386" s="26" t="s">
        <v>88</v>
      </c>
      <c r="C386" s="74" t="str">
        <f>IF(B386="","",VLOOKUP(B386,Stations!$A$1:$S$42,3,FALSE))</f>
        <v>Tropical Beach</v>
      </c>
      <c r="D386" s="77">
        <f>IF(B386="", "",VLOOKUP(B386,Stations!$A$1:$T$42,13,))</f>
        <v>18.186927799999999</v>
      </c>
      <c r="E386" s="77">
        <f>IF(B386=""," ",VLOOKUP(B386,Stations!$A$1:$T$42,18,))</f>
        <v>-65.725966700000001</v>
      </c>
      <c r="F386" s="78" t="str">
        <f>IF(C386="","",VLOOKUP(B386,Stations!$A$1:$S$42,19,FALSE))</f>
        <v>Route 2: Arroyo - Luquillo</v>
      </c>
      <c r="G386" s="26" t="s">
        <v>330</v>
      </c>
      <c r="H386" s="26">
        <v>272</v>
      </c>
      <c r="I386" s="39">
        <v>26</v>
      </c>
      <c r="J386" s="26" t="s">
        <v>305</v>
      </c>
      <c r="K386" s="37" t="s">
        <v>336</v>
      </c>
    </row>
    <row r="387" spans="1:11" ht="31">
      <c r="A387" s="94" t="s">
        <v>335</v>
      </c>
      <c r="B387" s="26" t="s">
        <v>204</v>
      </c>
      <c r="C387" s="74" t="str">
        <f>IF(B387="","",VLOOKUP(B387,Stations!$A$1:$S$42,3,FALSE))</f>
        <v>Muelle de Arecibo</v>
      </c>
      <c r="D387" s="77">
        <f>IF(B387="", "",VLOOKUP(B387,Stations!$A$1:$T$42,13,))</f>
        <v>18.479258300000001</v>
      </c>
      <c r="E387" s="77">
        <f>IF(B387=""," ",VLOOKUP(B387,Stations!$A$1:$T$42,18,))</f>
        <v>-66.700466700000007</v>
      </c>
      <c r="F387" s="78" t="str">
        <f>IF(C387="","",VLOOKUP(B387,Stations!$A$1:$S$42,19,FALSE))</f>
        <v xml:space="preserve">Route: 6: Arecibo – Vega Alta </v>
      </c>
      <c r="G387" s="26" t="s">
        <v>330</v>
      </c>
      <c r="H387" s="26">
        <v>504</v>
      </c>
      <c r="I387" s="39">
        <v>26.2</v>
      </c>
      <c r="J387" s="26" t="s">
        <v>305</v>
      </c>
      <c r="K387" s="37" t="s">
        <v>336</v>
      </c>
    </row>
    <row r="388" spans="1:11" ht="37">
      <c r="A388" s="94" t="s">
        <v>335</v>
      </c>
      <c r="B388" s="26" t="s">
        <v>9</v>
      </c>
      <c r="C388" s="74" t="str">
        <f>IF(B388="","",VLOOKUP(B388,Stations!$A$1:$S$42,3,FALSE))</f>
        <v>Balneario Manuel “Nolo” Morales or Sardinera</v>
      </c>
      <c r="D388" s="77">
        <f>IF(B388="", "",VLOOKUP(B388,Stations!$A$1:$T$42,13,))</f>
        <v>18.474694400000001</v>
      </c>
      <c r="E388" s="77">
        <f>IF(B388=""," ",VLOOKUP(B388,Stations!$A$1:$T$42,18,))</f>
        <v>-66.280891699999998</v>
      </c>
      <c r="F388" s="78" t="str">
        <f>IF(C388="","",VLOOKUP(B388,Stations!$A$1:$S$42,19,FALSE))</f>
        <v>Route 1: Dorado - Loíza</v>
      </c>
      <c r="G388" s="26" t="s">
        <v>330</v>
      </c>
      <c r="H388" s="26">
        <v>10</v>
      </c>
      <c r="I388" s="39">
        <v>27.4</v>
      </c>
      <c r="J388" s="26" t="s">
        <v>305</v>
      </c>
      <c r="K388" s="37"/>
    </row>
    <row r="389" spans="1:11">
      <c r="A389" s="94" t="s">
        <v>335</v>
      </c>
      <c r="B389" s="26" t="s">
        <v>16</v>
      </c>
      <c r="C389" s="74" t="str">
        <f>IF(B389="","",VLOOKUP(B389,Stations!$A$1:$S$42,3,FALSE))</f>
        <v>Balneario Punta Salinas</v>
      </c>
      <c r="D389" s="77">
        <f>IF(B389="", "",VLOOKUP(B389,Stations!$A$1:$T$42,13,))</f>
        <v>18.471658300000001</v>
      </c>
      <c r="E389" s="77">
        <f>IF(B389=""," ",VLOOKUP(B389,Stations!$A$1:$T$42,18,))</f>
        <v>-66.185994399999998</v>
      </c>
      <c r="F389" s="78" t="str">
        <f>IF(C389="","",VLOOKUP(B389,Stations!$A$1:$S$42,19,FALSE))</f>
        <v>Route 1: Dorado - Loíza</v>
      </c>
      <c r="G389" s="26" t="s">
        <v>330</v>
      </c>
      <c r="H389" s="26" t="s">
        <v>301</v>
      </c>
      <c r="I389" s="39">
        <v>27.5</v>
      </c>
      <c r="J389" s="26" t="s">
        <v>305</v>
      </c>
      <c r="K389" s="37"/>
    </row>
    <row r="390" spans="1:11" ht="37">
      <c r="A390" s="94" t="s">
        <v>337</v>
      </c>
      <c r="B390" s="26" t="s">
        <v>9</v>
      </c>
      <c r="C390" s="74" t="str">
        <f>IF(B390="","",VLOOKUP(B390,Stations!$A$1:$S$42,3,FALSE))</f>
        <v>Balneario Manuel “Nolo” Morales or Sardinera</v>
      </c>
      <c r="D390" s="77">
        <f>IF(B390="", "",VLOOKUP(B390,Stations!$A$1:$T$42,13,))</f>
        <v>18.474694400000001</v>
      </c>
      <c r="E390" s="77">
        <f>IF(B390=""," ",VLOOKUP(B390,Stations!$A$1:$T$42,18,))</f>
        <v>-66.280891699999998</v>
      </c>
      <c r="F390" s="78" t="str">
        <f>IF(C390="","",VLOOKUP(B390,Stations!$A$1:$S$42,19,FALSE))</f>
        <v>Route 1: Dorado - Loíza</v>
      </c>
      <c r="G390" s="26" t="s">
        <v>277</v>
      </c>
      <c r="H390" s="26" t="s">
        <v>301</v>
      </c>
      <c r="I390" s="39">
        <v>26.4</v>
      </c>
      <c r="J390" s="26">
        <v>8.08</v>
      </c>
      <c r="K390" s="37"/>
    </row>
    <row r="391" spans="1:11">
      <c r="A391" s="94" t="s">
        <v>337</v>
      </c>
      <c r="B391" s="26" t="s">
        <v>16</v>
      </c>
      <c r="C391" s="74" t="str">
        <f>IF(B391="","",VLOOKUP(B391,Stations!$A$1:$S$42,3,FALSE))</f>
        <v>Balneario Punta Salinas</v>
      </c>
      <c r="D391" s="77">
        <f>IF(B391="", "",VLOOKUP(B391,Stations!$A$1:$T$42,13,))</f>
        <v>18.471658300000001</v>
      </c>
      <c r="E391" s="77">
        <f>IF(B391=""," ",VLOOKUP(B391,Stations!$A$1:$T$42,18,))</f>
        <v>-66.185994399999998</v>
      </c>
      <c r="F391" s="78" t="str">
        <f>IF(C391="","",VLOOKUP(B391,Stations!$A$1:$S$42,19,FALSE))</f>
        <v>Route 1: Dorado - Loíza</v>
      </c>
      <c r="G391" s="26" t="s">
        <v>277</v>
      </c>
      <c r="H391" s="26" t="s">
        <v>301</v>
      </c>
      <c r="I391" s="39">
        <v>26.5</v>
      </c>
      <c r="J391" s="26">
        <v>8.19</v>
      </c>
      <c r="K391" s="37"/>
    </row>
    <row r="392" spans="1:11">
      <c r="A392" s="94" t="s">
        <v>337</v>
      </c>
      <c r="B392" s="26" t="s">
        <v>22</v>
      </c>
      <c r="C392" s="74" t="str">
        <f>IF(B392="","",VLOOKUP(B392,Stations!$A$1:$S$42,3,FALSE))</f>
        <v>Balneario El Escambrón</v>
      </c>
      <c r="D392" s="77">
        <f>IF(B392="", "",VLOOKUP(B392,Stations!$A$1:$T$42,13,))</f>
        <v>18.467236100000001</v>
      </c>
      <c r="E392" s="77">
        <f>IF(B392=""," ",VLOOKUP(B392,Stations!$A$1:$T$42,18,))</f>
        <v>-66.089958300000006</v>
      </c>
      <c r="F392" s="78" t="str">
        <f>IF(C392="","",VLOOKUP(B392,Stations!$A$1:$S$42,19,FALSE))</f>
        <v>Route 1: Dorado - Loíza</v>
      </c>
      <c r="G392" s="26" t="s">
        <v>277</v>
      </c>
      <c r="H392" s="26" t="s">
        <v>301</v>
      </c>
      <c r="I392" s="39">
        <v>27.3</v>
      </c>
      <c r="J392" s="26">
        <v>8.2100000000000009</v>
      </c>
      <c r="K392" s="37"/>
    </row>
    <row r="393" spans="1:11" ht="42.75" customHeight="1">
      <c r="A393" s="94" t="s">
        <v>337</v>
      </c>
      <c r="B393" s="26" t="s">
        <v>280</v>
      </c>
      <c r="C393" s="74" t="str">
        <f>IF(B393="","",VLOOKUP(B393,Stations!$A$1:$S$42,3,FALSE))</f>
        <v>Playa Sixto Escobar</v>
      </c>
      <c r="D393" s="77">
        <f>IF(B393="", "",VLOOKUP(B393,Stations!$A$1:$T$42,13,))</f>
        <v>18.466730600000002</v>
      </c>
      <c r="E393" s="77">
        <f>IF(B393=""," ",VLOOKUP(B393,Stations!$A$1:$T$42,18,))</f>
        <v>-66.086666699999995</v>
      </c>
      <c r="F393" s="78" t="str">
        <f>IF(C393="","",VLOOKUP(B393,Stations!$A$1:$S$42,19,FALSE))</f>
        <v>Route 1: Dorado - Loíza</v>
      </c>
      <c r="G393" s="26" t="s">
        <v>277</v>
      </c>
      <c r="H393" s="26" t="s">
        <v>301</v>
      </c>
      <c r="I393" s="39">
        <v>27.1</v>
      </c>
      <c r="J393" s="26">
        <v>8.19</v>
      </c>
      <c r="K393" s="37"/>
    </row>
    <row r="394" spans="1:11">
      <c r="A394" s="94" t="s">
        <v>337</v>
      </c>
      <c r="B394" s="26" t="s">
        <v>33</v>
      </c>
      <c r="C394" s="74" t="str">
        <f>IF(B394="","",VLOOKUP(B394,Stations!$A$1:$S$42,3,FALSE))</f>
        <v>Playita del Condado</v>
      </c>
      <c r="D394" s="77">
        <f>IF(B394="", "",VLOOKUP(B394,Stations!$A$1:$T$42,13,))</f>
        <v>18.461130600000001</v>
      </c>
      <c r="E394" s="77">
        <f>IF(B394=""," ",VLOOKUP(B394,Stations!$A$1:$T$42,18,))</f>
        <v>-66.082408299999997</v>
      </c>
      <c r="F394" s="78" t="str">
        <f>IF(C394="","",VLOOKUP(B394,Stations!$A$1:$S$42,19,FALSE))</f>
        <v>Route 1: Dorado - Loíza</v>
      </c>
      <c r="G394" s="26" t="s">
        <v>277</v>
      </c>
      <c r="H394" s="46" t="s">
        <v>301</v>
      </c>
      <c r="I394" s="39">
        <v>27.5</v>
      </c>
      <c r="J394" s="26">
        <v>8.25</v>
      </c>
      <c r="K394" s="37"/>
    </row>
    <row r="395" spans="1:11">
      <c r="A395" s="94" t="s">
        <v>337</v>
      </c>
      <c r="B395" s="26" t="s">
        <v>39</v>
      </c>
      <c r="C395" s="74" t="str">
        <f>IF(B395="","",VLOOKUP(B395,Stations!$A$1:$S$42,3,FALSE))</f>
        <v>Ocean Park</v>
      </c>
      <c r="D395" s="77">
        <f>IF(B395="", "",VLOOKUP(B395,Stations!$A$1:$T$42,13,))</f>
        <v>18.453011100000001</v>
      </c>
      <c r="E395" s="77">
        <f>IF(B395=""," ",VLOOKUP(B395,Stations!$A$1:$T$42,18,))</f>
        <v>-66.048880600000004</v>
      </c>
      <c r="F395" s="78" t="str">
        <f>IF(C395="","",VLOOKUP(B395,Stations!$A$1:$S$42,19,FALSE))</f>
        <v>Route 1: Dorado - Loíza</v>
      </c>
      <c r="G395" s="26" t="s">
        <v>277</v>
      </c>
      <c r="H395" s="46" t="s">
        <v>301</v>
      </c>
      <c r="I395" s="39">
        <v>27.2</v>
      </c>
      <c r="J395" s="26">
        <v>8.1999999999999993</v>
      </c>
      <c r="K395" s="37"/>
    </row>
    <row r="396" spans="1:11">
      <c r="A396" s="94" t="s">
        <v>337</v>
      </c>
      <c r="B396" s="26" t="s">
        <v>45</v>
      </c>
      <c r="C396" s="74" t="str">
        <f>IF(B396="","",VLOOKUP(B396,Stations!$A$1:$S$42,3,FALSE))</f>
        <v>Playa El Alambique</v>
      </c>
      <c r="D396" s="77">
        <f>IF(B396="", "",VLOOKUP(B396,Stations!$A$1:$T$42,13,))</f>
        <v>18.444091700000001</v>
      </c>
      <c r="E396" s="77">
        <f>IF(B396=""," ",VLOOKUP(B396,Stations!$A$1:$T$42,18,))</f>
        <v>-66.022149999999996</v>
      </c>
      <c r="F396" s="78" t="str">
        <f>IF(C396="","",VLOOKUP(B396,Stations!$A$1:$S$42,19,FALSE))</f>
        <v>Route 1: Dorado - Loíza</v>
      </c>
      <c r="G396" s="26" t="s">
        <v>277</v>
      </c>
      <c r="H396" s="46" t="s">
        <v>301</v>
      </c>
      <c r="I396" s="39">
        <v>28</v>
      </c>
      <c r="J396" s="26">
        <v>8.2100000000000009</v>
      </c>
      <c r="K396" s="37"/>
    </row>
    <row r="397" spans="1:11">
      <c r="A397" s="94" t="s">
        <v>337</v>
      </c>
      <c r="B397" s="26" t="s">
        <v>51</v>
      </c>
      <c r="C397" s="74" t="str">
        <f>IF(B397="","",VLOOKUP(B397,Stations!$A$1:$S$42,3,FALSE))</f>
        <v>Balneario de Carolina</v>
      </c>
      <c r="D397" s="77">
        <f>IF(B397="", "",VLOOKUP(B397,Stations!$A$1:$T$42,13,))</f>
        <v>18.4459889</v>
      </c>
      <c r="E397" s="77">
        <f>IF(B397=""," ",VLOOKUP(B397,Stations!$A$1:$T$42,18,))</f>
        <v>-66.003572199999994</v>
      </c>
      <c r="F397" s="78" t="str">
        <f>IF(C397="","",VLOOKUP(B397,Stations!$A$1:$S$42,19,FALSE))</f>
        <v>Route 1: Dorado - Loíza</v>
      </c>
      <c r="G397" s="26" t="s">
        <v>277</v>
      </c>
      <c r="H397" s="46" t="s">
        <v>301</v>
      </c>
      <c r="I397" s="39">
        <v>28.1</v>
      </c>
      <c r="J397" s="26">
        <v>8.2200000000000006</v>
      </c>
      <c r="K397" s="37"/>
    </row>
    <row r="398" spans="1:11">
      <c r="A398" s="94" t="s">
        <v>337</v>
      </c>
      <c r="B398" s="26" t="s">
        <v>58</v>
      </c>
      <c r="C398" s="74" t="str">
        <f>IF(B398="","",VLOOKUP(B398,Stations!$A$1:$S$42,3,FALSE))</f>
        <v>Vacía Talega</v>
      </c>
      <c r="D398" s="77">
        <f>IF(B398="", "",VLOOKUP(B398,Stations!$A$1:$T$42,13,))</f>
        <v>18.4478583</v>
      </c>
      <c r="E398" s="77">
        <f>IF(B398=""," ",VLOOKUP(B398,Stations!$A$1:$T$42,18,))</f>
        <v>-65.906230600000001</v>
      </c>
      <c r="F398" s="78" t="str">
        <f>IF(C398="","",VLOOKUP(B398,Stations!$A$1:$S$42,19,FALSE))</f>
        <v>Route 1: Dorado - Loíza</v>
      </c>
      <c r="G398" s="26" t="s">
        <v>277</v>
      </c>
      <c r="H398" s="46" t="s">
        <v>301</v>
      </c>
      <c r="I398" s="39">
        <v>27.3</v>
      </c>
      <c r="J398" s="26">
        <v>8.23</v>
      </c>
      <c r="K398" s="37"/>
    </row>
    <row r="399" spans="1:11">
      <c r="A399" s="94" t="s">
        <v>337</v>
      </c>
      <c r="B399" s="26" t="s">
        <v>65</v>
      </c>
      <c r="C399" s="74" t="str">
        <f>IF(B399="","",VLOOKUP(B399,Stations!$A$1:$S$42,3,FALSE))</f>
        <v>Balneario Punta Guilarte</v>
      </c>
      <c r="D399" s="77">
        <f>IF(B399="", "",VLOOKUP(B399,Stations!$A$1:$T$42,13,))</f>
        <v>17.9620417</v>
      </c>
      <c r="E399" s="77">
        <f>IF(B399=""," ",VLOOKUP(B399,Stations!$A$1:$T$42,18,))</f>
        <v>-66.040000000000006</v>
      </c>
      <c r="F399" s="78" t="str">
        <f>IF(C399="","",VLOOKUP(B399,Stations!$A$1:$S$42,19,FALSE))</f>
        <v>Route 2: Arroyo - Luquillo</v>
      </c>
      <c r="G399" s="26" t="s">
        <v>277</v>
      </c>
      <c r="H399" s="46">
        <v>31</v>
      </c>
      <c r="I399" s="39">
        <v>27</v>
      </c>
      <c r="J399" s="26">
        <v>8.0299999999999994</v>
      </c>
      <c r="K399" s="37"/>
    </row>
    <row r="400" spans="1:11">
      <c r="A400" s="94" t="s">
        <v>337</v>
      </c>
      <c r="B400" s="26" t="s">
        <v>71</v>
      </c>
      <c r="C400" s="74" t="str">
        <f>IF(B400="","",VLOOKUP(B400,Stations!$A$1:$S$42,3,FALSE))</f>
        <v>Balneario de Patillas</v>
      </c>
      <c r="D400" s="77">
        <f>IF(B400="", "",VLOOKUP(B400,Stations!$A$1:$T$42,13,))</f>
        <v>17.973974999999999</v>
      </c>
      <c r="E400" s="77">
        <f>IF(B400=""," ",VLOOKUP(B400,Stations!$A$1:$T$42,18,))</f>
        <v>-65.988980600000005</v>
      </c>
      <c r="F400" s="78" t="str">
        <f>IF(C400="","",VLOOKUP(B400,Stations!$A$1:$S$42,19,FALSE))</f>
        <v>Route 2: Arroyo - Luquillo</v>
      </c>
      <c r="G400" s="26" t="s">
        <v>277</v>
      </c>
      <c r="H400" s="46">
        <v>20</v>
      </c>
      <c r="I400" s="39">
        <v>27.5</v>
      </c>
      <c r="J400" s="26">
        <v>8.1199999999999992</v>
      </c>
      <c r="K400" s="37"/>
    </row>
    <row r="401" spans="1:11">
      <c r="A401" s="94" t="s">
        <v>337</v>
      </c>
      <c r="B401" s="26" t="s">
        <v>77</v>
      </c>
      <c r="C401" s="74" t="str">
        <f>IF(B401="","",VLOOKUP(B401,Stations!$A$1:$S$42,3,FALSE))</f>
        <v>Playa Guayanés</v>
      </c>
      <c r="D401" s="77">
        <f>IF(B401="", "",VLOOKUP(B401,Stations!$A$1:$T$42,13,))</f>
        <v>18.062694400000002</v>
      </c>
      <c r="E401" s="77">
        <f>IF(B401=""," ",VLOOKUP(B401,Stations!$A$1:$T$42,18,))</f>
        <v>-65.819194400000001</v>
      </c>
      <c r="F401" s="78" t="str">
        <f>IF(C401="","",VLOOKUP(B401,Stations!$A$1:$S$42,19,FALSE))</f>
        <v>Route 2: Arroyo - Luquillo</v>
      </c>
      <c r="G401" s="26" t="s">
        <v>277</v>
      </c>
      <c r="H401" s="46">
        <v>10</v>
      </c>
      <c r="I401" s="39">
        <v>28.4</v>
      </c>
      <c r="J401" s="26">
        <v>8.16</v>
      </c>
      <c r="K401" s="37"/>
    </row>
    <row r="402" spans="1:11">
      <c r="A402" s="94" t="s">
        <v>337</v>
      </c>
      <c r="B402" s="26" t="s">
        <v>83</v>
      </c>
      <c r="C402" s="74" t="str">
        <f>IF(B402="","",VLOOKUP(B402,Stations!$A$1:$S$42,3,FALSE))</f>
        <v>Balneario Punta Santiago</v>
      </c>
      <c r="D402" s="77">
        <f>IF(B402="", "",VLOOKUP(B402,Stations!$A$1:$T$42,13,))</f>
        <v>18.158413899999999</v>
      </c>
      <c r="E402" s="77">
        <f>IF(B402=""," ",VLOOKUP(B402,Stations!$A$1:$T$42,18,))</f>
        <v>-65.755186100000003</v>
      </c>
      <c r="F402" s="78" t="str">
        <f>IF(C402="","",VLOOKUP(B402,Stations!$A$1:$S$42,19,FALSE))</f>
        <v>Route 2: Arroyo - Luquillo</v>
      </c>
      <c r="G402" s="26" t="s">
        <v>277</v>
      </c>
      <c r="H402" s="46" t="s">
        <v>301</v>
      </c>
      <c r="I402" s="39">
        <v>27.7</v>
      </c>
      <c r="J402" s="26">
        <v>8.2100000000000009</v>
      </c>
      <c r="K402" s="37"/>
    </row>
    <row r="403" spans="1:11">
      <c r="A403" s="94" t="s">
        <v>337</v>
      </c>
      <c r="B403" s="26" t="s">
        <v>88</v>
      </c>
      <c r="C403" s="74" t="str">
        <f>IF(B403="","",VLOOKUP(B403,Stations!$A$1:$S$42,3,FALSE))</f>
        <v>Tropical Beach</v>
      </c>
      <c r="D403" s="77">
        <f>IF(B403="", "",VLOOKUP(B403,Stations!$A$1:$T$42,13,))</f>
        <v>18.186927799999999</v>
      </c>
      <c r="E403" s="77">
        <f>IF(B403=""," ",VLOOKUP(B403,Stations!$A$1:$T$42,18,))</f>
        <v>-65.725966700000001</v>
      </c>
      <c r="F403" s="78" t="str">
        <f>IF(C403="","",VLOOKUP(B403,Stations!$A$1:$S$42,19,FALSE))</f>
        <v>Route 2: Arroyo - Luquillo</v>
      </c>
      <c r="G403" s="26" t="s">
        <v>277</v>
      </c>
      <c r="H403" s="46">
        <v>107</v>
      </c>
      <c r="I403" s="39">
        <v>27.5</v>
      </c>
      <c r="J403" s="26">
        <v>8.2799999999999994</v>
      </c>
      <c r="K403" s="37"/>
    </row>
    <row r="404" spans="1:11">
      <c r="A404" s="94" t="s">
        <v>337</v>
      </c>
      <c r="B404" s="26" t="s">
        <v>94</v>
      </c>
      <c r="C404" s="74" t="str">
        <f>IF(B404="","",VLOOKUP(B404,Stations!$A$1:$S$42,3,FALSE))</f>
        <v>Balneario Seven Seas</v>
      </c>
      <c r="D404" s="77">
        <f>IF(B404="", "",VLOOKUP(B404,Stations!$A$1:$T$42,13,))</f>
        <v>18.369266700000001</v>
      </c>
      <c r="E404" s="77">
        <f>IF(B404=""," ",VLOOKUP(B404,Stations!$A$1:$T$42,18,))</f>
        <v>-65.636072200000001</v>
      </c>
      <c r="F404" s="78" t="str">
        <f>IF(C404="","",VLOOKUP(B404,Stations!$A$1:$S$42,19,FALSE))</f>
        <v>Route 2: Arroyo - Luquillo</v>
      </c>
      <c r="G404" s="26" t="s">
        <v>277</v>
      </c>
      <c r="H404" s="46" t="s">
        <v>301</v>
      </c>
      <c r="I404" s="39">
        <v>28</v>
      </c>
      <c r="J404" s="26">
        <v>8.2799999999999994</v>
      </c>
      <c r="K404" s="37"/>
    </row>
    <row r="405" spans="1:11">
      <c r="A405" s="94" t="s">
        <v>337</v>
      </c>
      <c r="B405" s="26" t="s">
        <v>99</v>
      </c>
      <c r="C405" s="74" t="str">
        <f>IF(B405="","",VLOOKUP(B405,Stations!$A$1:$S$42,3,FALSE))</f>
        <v>Playa Azul</v>
      </c>
      <c r="D405" s="77">
        <f>IF(B405="", "",VLOOKUP(B405,Stations!$A$1:$T$42,13,))</f>
        <v>18.3818667</v>
      </c>
      <c r="E405" s="77">
        <f>IF(B405=""," ",VLOOKUP(B405,Stations!$A$1:$T$42,18,))</f>
        <v>-65.718458299999995</v>
      </c>
      <c r="F405" s="78" t="str">
        <f>IF(C405="","",VLOOKUP(B405,Stations!$A$1:$S$42,19,FALSE))</f>
        <v>Route 2: Arroyo - Luquillo</v>
      </c>
      <c r="G405" s="26" t="s">
        <v>277</v>
      </c>
      <c r="H405" s="46" t="s">
        <v>301</v>
      </c>
      <c r="I405" s="39">
        <v>27.6</v>
      </c>
      <c r="J405" s="26">
        <v>8.24</v>
      </c>
      <c r="K405" s="37"/>
    </row>
    <row r="406" spans="1:11">
      <c r="A406" s="94" t="s">
        <v>337</v>
      </c>
      <c r="B406" s="26" t="s">
        <v>105</v>
      </c>
      <c r="C406" s="74" t="str">
        <f>IF(B406="","",VLOOKUP(B406,Stations!$A$1:$S$42,3,FALSE))</f>
        <v>Balneario La Monserrate</v>
      </c>
      <c r="D406" s="77">
        <f>IF(B406="", "",VLOOKUP(B406,Stations!$A$1:$T$42,13,))</f>
        <v>18.385591699999999</v>
      </c>
      <c r="E406" s="77">
        <f>IF(B406=""," ",VLOOKUP(B406,Stations!$A$1:$T$42,18,))</f>
        <v>-65.729472200000004</v>
      </c>
      <c r="F406" s="78" t="str">
        <f>IF(C406="","",VLOOKUP(B406,Stations!$A$1:$S$42,19,FALSE))</f>
        <v>Route 2: Arroyo - Luquillo</v>
      </c>
      <c r="G406" s="26" t="s">
        <v>277</v>
      </c>
      <c r="H406" s="46" t="s">
        <v>301</v>
      </c>
      <c r="I406" s="39">
        <v>28.6</v>
      </c>
      <c r="J406" s="26">
        <v>8.2100000000000009</v>
      </c>
      <c r="K406" s="37"/>
    </row>
    <row r="407" spans="1:11">
      <c r="A407" s="94" t="s">
        <v>338</v>
      </c>
      <c r="B407" s="26" t="s">
        <v>113</v>
      </c>
      <c r="C407" s="74" t="str">
        <f>IF(B407="","",VLOOKUP(B407,Stations!$A$1:$S$42,3,FALSE))</f>
        <v>Playita Rosada</v>
      </c>
      <c r="D407" s="77">
        <f>IF(B407="", "",VLOOKUP(B407,Stations!$A$1:$T$42,13,))</f>
        <v>17.971716700000002</v>
      </c>
      <c r="E407" s="77">
        <f>IF(B407=""," ",VLOOKUP(B407,Stations!$A$1:$T$42,18,))</f>
        <v>-66.031499999999994</v>
      </c>
      <c r="F407" s="78" t="str">
        <f>IF(C407="","",VLOOKUP(B407,Stations!$A$1:$S$42,19,FALSE))</f>
        <v>Route 3: Lajas - Salinas</v>
      </c>
      <c r="G407" s="26" t="s">
        <v>277</v>
      </c>
      <c r="H407" s="46" t="s">
        <v>301</v>
      </c>
      <c r="I407" s="39">
        <v>27.7</v>
      </c>
      <c r="J407" s="26">
        <v>8.1300000000000008</v>
      </c>
      <c r="K407" s="37"/>
    </row>
    <row r="408" spans="1:11">
      <c r="A408" s="94" t="s">
        <v>338</v>
      </c>
      <c r="B408" s="26" t="s">
        <v>120</v>
      </c>
      <c r="C408" s="74" t="str">
        <f>IF(B408="","",VLOOKUP(B408,Stations!$A$1:$S$42,3,FALSE))</f>
        <v>Playa Santa</v>
      </c>
      <c r="D408" s="77">
        <f>IF(B408="", "",VLOOKUP(B408,Stations!$A$1:$T$42,13,))</f>
        <v>17.937711100000001</v>
      </c>
      <c r="E408" s="77">
        <f>IF(B408=""," ",VLOOKUP(B408,Stations!$A$1:$T$42,18,))</f>
        <v>-66.955197200000001</v>
      </c>
      <c r="F408" s="78" t="str">
        <f>IF(C408="","",VLOOKUP(B408,Stations!$A$1:$S$42,19,FALSE))</f>
        <v>Route 3: Lajas - Salinas</v>
      </c>
      <c r="G408" s="26" t="s">
        <v>277</v>
      </c>
      <c r="H408" s="47">
        <v>20</v>
      </c>
      <c r="I408" s="44">
        <v>28.9</v>
      </c>
      <c r="J408" s="40">
        <v>8.1199999999999992</v>
      </c>
      <c r="K408" s="45"/>
    </row>
    <row r="409" spans="1:11">
      <c r="A409" s="94" t="s">
        <v>338</v>
      </c>
      <c r="B409" s="26" t="s">
        <v>127</v>
      </c>
      <c r="C409" s="74" t="str">
        <f>IF(B409="","",VLOOKUP(B409,Stations!$A$1:$S$42,3,FALSE))</f>
        <v>Caña Gorda</v>
      </c>
      <c r="D409" s="77">
        <f>IF(B409="", "",VLOOKUP(B409,Stations!$A$1:$T$42,13,))</f>
        <v>17.952530599999999</v>
      </c>
      <c r="E409" s="77">
        <f>IF(B409=""," ",VLOOKUP(B409,Stations!$A$1:$T$42,18,))</f>
        <v>-66.884561099999999</v>
      </c>
      <c r="F409" s="78" t="str">
        <f>IF(C409="","",VLOOKUP(B409,Stations!$A$1:$S$42,19,FALSE))</f>
        <v>Route 3: Lajas - Salinas</v>
      </c>
      <c r="G409" s="26" t="s">
        <v>277</v>
      </c>
      <c r="H409" s="46" t="s">
        <v>301</v>
      </c>
      <c r="I409" s="39">
        <v>28.8</v>
      </c>
      <c r="J409" s="26">
        <v>8.2100000000000009</v>
      </c>
      <c r="K409" s="37"/>
    </row>
    <row r="410" spans="1:11">
      <c r="A410" s="94" t="s">
        <v>338</v>
      </c>
      <c r="B410" s="26" t="s">
        <v>132</v>
      </c>
      <c r="C410" s="34" t="s">
        <v>302</v>
      </c>
      <c r="D410" s="77">
        <f>IF(B410="", "",VLOOKUP(B410,Stations!$A$1:$T$42,13,))</f>
        <v>17.969283300000001</v>
      </c>
      <c r="E410" s="77">
        <f>IF(B410=""," ",VLOOKUP(B410,Stations!$A$1:$T$42,18,))</f>
        <v>-66.602727799999997</v>
      </c>
      <c r="F410" s="78" t="str">
        <f>IF(C410="","",VLOOKUP(B410,Stations!$A$1:$S$42,19,FALSE))</f>
        <v>Route 3: Lajas - Salinas</v>
      </c>
      <c r="G410" s="26" t="s">
        <v>277</v>
      </c>
      <c r="H410" s="26" t="s">
        <v>301</v>
      </c>
      <c r="I410" s="39">
        <v>28.9</v>
      </c>
      <c r="J410" s="26">
        <v>8.24</v>
      </c>
      <c r="K410" s="37"/>
    </row>
    <row r="411" spans="1:11">
      <c r="A411" s="94" t="s">
        <v>338</v>
      </c>
      <c r="B411" s="26" t="s">
        <v>144</v>
      </c>
      <c r="C411" s="74" t="str">
        <f>IF(B411="","",VLOOKUP(B411,Stations!$A$1:$S$42,3,FALSE))</f>
        <v>Balneario de Salinas</v>
      </c>
      <c r="D411" s="77">
        <f>IF(B411="", "",VLOOKUP(B411,Stations!$A$1:$T$42,13,))</f>
        <v>17.977588900000001</v>
      </c>
      <c r="E411" s="77">
        <f>IF(B411=""," ",VLOOKUP(B411,Stations!$A$1:$T$42,18,))</f>
        <v>-66.332497200000006</v>
      </c>
      <c r="F411" s="78" t="str">
        <f>IF(C411="","",VLOOKUP(B411,Stations!$A$1:$S$42,19,FALSE))</f>
        <v>Route 3: Lajas - Salinas</v>
      </c>
      <c r="G411" s="26" t="s">
        <v>277</v>
      </c>
      <c r="H411" s="26">
        <v>10</v>
      </c>
      <c r="I411" s="39">
        <v>28.7</v>
      </c>
      <c r="J411" s="26">
        <v>8.24</v>
      </c>
      <c r="K411" s="37"/>
    </row>
    <row r="412" spans="1:11">
      <c r="A412" s="94" t="s">
        <v>338</v>
      </c>
      <c r="B412" s="26" t="s">
        <v>172</v>
      </c>
      <c r="C412" s="74" t="str">
        <f>IF(B412="","",VLOOKUP(B412,Stations!$A$1:$S$42,3,FALSE))</f>
        <v>Villa Lamela</v>
      </c>
      <c r="D412" s="77">
        <f>IF(B412="", "",VLOOKUP(B412,Stations!$A$1:$T$42,13,))</f>
        <v>18.064533300000001</v>
      </c>
      <c r="E412" s="77">
        <f>IF(B412=""," ",VLOOKUP(B412,Stations!$A$1:$T$42,18,))</f>
        <v>-67.197527800000003</v>
      </c>
      <c r="F412" s="78" t="str">
        <f>IF(C412="","",VLOOKUP(B412,Stations!$A$1:$S$42,19,FALSE))</f>
        <v>Route 4: Cabo Rojo</v>
      </c>
      <c r="G412" s="26" t="s">
        <v>277</v>
      </c>
      <c r="H412" s="26" t="s">
        <v>301</v>
      </c>
      <c r="I412" s="39">
        <v>27.9</v>
      </c>
      <c r="J412" s="26">
        <v>8.08</v>
      </c>
      <c r="K412" s="37"/>
    </row>
    <row r="413" spans="1:11">
      <c r="A413" s="94" t="s">
        <v>338</v>
      </c>
      <c r="B413" s="26" t="s">
        <v>167</v>
      </c>
      <c r="C413" s="74" t="str">
        <f>IF(B413="","",VLOOKUP(B413,Stations!$A$1:$S$42,3,FALSE))</f>
        <v xml:space="preserve">Playa Buyé </v>
      </c>
      <c r="D413" s="77">
        <f>IF(B413="", "",VLOOKUP(B413,Stations!$A$1:$T$42,13,))</f>
        <v>18.048872200000002</v>
      </c>
      <c r="E413" s="77">
        <f>IF(B413=""," ",VLOOKUP(B413,Stations!$A$1:$T$42,18,))</f>
        <v>-67.198625000000007</v>
      </c>
      <c r="F413" s="78" t="str">
        <f>IF(C413="","",VLOOKUP(B413,Stations!$A$1:$S$42,19,FALSE))</f>
        <v>Route 4: Cabo Rojo</v>
      </c>
      <c r="G413" s="26" t="s">
        <v>277</v>
      </c>
      <c r="H413" s="26">
        <v>31</v>
      </c>
      <c r="I413" s="39">
        <v>28</v>
      </c>
      <c r="J413" s="26">
        <v>8.0500000000000007</v>
      </c>
      <c r="K413" s="37"/>
    </row>
    <row r="414" spans="1:11">
      <c r="A414" s="94" t="s">
        <v>338</v>
      </c>
      <c r="B414" s="26" t="s">
        <v>161</v>
      </c>
      <c r="C414" s="74" t="str">
        <f>IF(B414="","",VLOOKUP(B414,Stations!$A$1:$S$42,3,FALSE))</f>
        <v>Balneario de Boquerón</v>
      </c>
      <c r="D414" s="77">
        <f>IF(B414="", "",VLOOKUP(B414,Stations!$A$1:$T$42,13,))</f>
        <v>18.019441700000002</v>
      </c>
      <c r="E414" s="77">
        <f>IF(B414=""," ",VLOOKUP(B414,Stations!$A$1:$T$42,18,))</f>
        <v>-67.172244399999997</v>
      </c>
      <c r="F414" s="78" t="str">
        <f>IF(C414="","",VLOOKUP(B414,Stations!$A$1:$S$42,19,FALSE))</f>
        <v>Route 4: Cabo Rojo</v>
      </c>
      <c r="G414" s="26" t="s">
        <v>277</v>
      </c>
      <c r="H414" s="26">
        <v>120</v>
      </c>
      <c r="I414" s="39">
        <v>28.4</v>
      </c>
      <c r="J414" s="26">
        <v>8.14</v>
      </c>
      <c r="K414" s="37"/>
    </row>
    <row r="415" spans="1:11">
      <c r="A415" s="94" t="s">
        <v>338</v>
      </c>
      <c r="B415" s="26" t="s">
        <v>158</v>
      </c>
      <c r="C415" s="74" t="str">
        <f>IF(B415="","",VLOOKUP(B415,Stations!$A$1:$S$42,3,FALSE))</f>
        <v>Playa Moja Casabe</v>
      </c>
      <c r="D415" s="77">
        <f>IF(B415="", "",VLOOKUP(B415,Stations!$A$1:$T$42,13,))</f>
        <v>17.985810000000001</v>
      </c>
      <c r="E415" s="77">
        <f>IF(B415=""," ",VLOOKUP(B415,Stations!$A$1:$T$42,18,))</f>
        <v>-67.214590000000001</v>
      </c>
      <c r="F415" s="78" t="str">
        <f>IF(C415="","",VLOOKUP(B415,Stations!$A$1:$S$42,19,FALSE))</f>
        <v>Route 4: Cabo Rojo</v>
      </c>
      <c r="G415" s="26" t="s">
        <v>277</v>
      </c>
      <c r="H415" s="26" t="s">
        <v>301</v>
      </c>
      <c r="I415" s="39">
        <v>28.7</v>
      </c>
      <c r="J415" s="26">
        <v>8.17</v>
      </c>
      <c r="K415" s="37"/>
    </row>
    <row r="416" spans="1:11">
      <c r="A416" s="94" t="s">
        <v>338</v>
      </c>
      <c r="B416" s="26" t="s">
        <v>151</v>
      </c>
      <c r="C416" s="74" t="str">
        <f>IF(B416="","",VLOOKUP(B416,Stations!$A$1:$S$42,3,FALSE))</f>
        <v>Playa el Combate</v>
      </c>
      <c r="D416" s="77">
        <f>IF(B416="", "",VLOOKUP(B416,Stations!$A$1:$T$42,13,))</f>
        <v>17.9747944</v>
      </c>
      <c r="E416" s="77">
        <f>IF(B416=""," ",VLOOKUP(B416,Stations!$A$1:$T$42,18,))</f>
        <v>-67.212905599999999</v>
      </c>
      <c r="F416" s="78" t="str">
        <f>IF(C416="","",VLOOKUP(B416,Stations!$A$1:$S$42,19,FALSE))</f>
        <v>Route 4: Cabo Rojo</v>
      </c>
      <c r="G416" s="26" t="s">
        <v>277</v>
      </c>
      <c r="H416" s="26">
        <v>10</v>
      </c>
      <c r="I416" s="39">
        <v>29.1</v>
      </c>
      <c r="J416" s="26">
        <v>8.18</v>
      </c>
      <c r="K416" s="37"/>
    </row>
    <row r="417" spans="1:11" ht="37">
      <c r="A417" s="94" t="s">
        <v>338</v>
      </c>
      <c r="B417" s="26" t="s">
        <v>179</v>
      </c>
      <c r="C417" s="74" t="str">
        <f>IF(B417="","",VLOOKUP(B417,Stations!$A$1:$S$42,3,FALSE))</f>
        <v>Balneario de Añasco or Balneario Tres Hermanos</v>
      </c>
      <c r="D417" s="77">
        <f>IF(B417="", "",VLOOKUP(B417,Stations!$A$1:$T$42,13,))</f>
        <v>18.2879972</v>
      </c>
      <c r="E417" s="77">
        <f>IF(B417=""," ",VLOOKUP(B417,Stations!$A$1:$T$42,18,))</f>
        <v>-67.193922200000003</v>
      </c>
      <c r="F417" s="78" t="str">
        <f>IF(C417="","",VLOOKUP(B417,Stations!$A$1:$S$42,19,FALSE))</f>
        <v>Route 5: Añasco - Aguadilla</v>
      </c>
      <c r="G417" s="26" t="s">
        <v>277</v>
      </c>
      <c r="H417" s="26" t="s">
        <v>301</v>
      </c>
      <c r="I417" s="39">
        <v>28</v>
      </c>
      <c r="J417" s="26">
        <v>8.02</v>
      </c>
      <c r="K417" s="37"/>
    </row>
    <row r="418" spans="1:11">
      <c r="A418" s="94" t="s">
        <v>338</v>
      </c>
      <c r="B418" s="26" t="s">
        <v>185</v>
      </c>
      <c r="C418" s="74" t="str">
        <f>IF(B418="","",VLOOKUP(B418,Stations!$A$1:$S$42,3,FALSE))</f>
        <v>Balneario de Rincón</v>
      </c>
      <c r="D418" s="77">
        <f>IF(B418="", "",VLOOKUP(B418,Stations!$A$1:$T$42,13,))</f>
        <v>18.340924999999999</v>
      </c>
      <c r="E418" s="77">
        <f>IF(B418=""," ",VLOOKUP(B418,Stations!$A$1:$T$42,18,))</f>
        <v>-67.256005599999995</v>
      </c>
      <c r="F418" s="78" t="str">
        <f>IF(C418="","",VLOOKUP(B418,Stations!$A$1:$S$42,19,FALSE))</f>
        <v>Route 5: Añasco - Aguadilla</v>
      </c>
      <c r="G418" s="26" t="s">
        <v>277</v>
      </c>
      <c r="H418" s="26" t="s">
        <v>301</v>
      </c>
      <c r="I418" s="39">
        <v>27.9</v>
      </c>
      <c r="J418" s="26">
        <v>8.09</v>
      </c>
      <c r="K418" s="37"/>
    </row>
    <row r="419" spans="1:11">
      <c r="A419" s="94" t="s">
        <v>338</v>
      </c>
      <c r="B419" s="26" t="s">
        <v>191</v>
      </c>
      <c r="C419" s="74" t="str">
        <f>IF(B419="","",VLOOKUP(B419,Stations!$A$1:$S$42,3,FALSE))</f>
        <v>Pico de Piedra</v>
      </c>
      <c r="D419" s="77">
        <f>IF(B419="", "",VLOOKUP(B419,Stations!$A$1:$T$42,13,))</f>
        <v>18.3843639</v>
      </c>
      <c r="E419" s="77">
        <f>IF(B419=""," ",VLOOKUP(B419,Stations!$A$1:$T$42,18,))</f>
        <v>-67.212988899999999</v>
      </c>
      <c r="F419" s="78" t="str">
        <f>IF(C419="","",VLOOKUP(B419,Stations!$A$1:$S$42,19,FALSE))</f>
        <v>Route 5: Añasco - Aguadilla</v>
      </c>
      <c r="G419" s="26" t="s">
        <v>277</v>
      </c>
      <c r="H419" s="26" t="s">
        <v>301</v>
      </c>
      <c r="I419" s="39">
        <v>28.6</v>
      </c>
      <c r="J419" s="26">
        <v>8.06</v>
      </c>
      <c r="K419" s="37"/>
    </row>
    <row r="420" spans="1:11">
      <c r="A420" s="94" t="s">
        <v>338</v>
      </c>
      <c r="B420" s="26" t="s">
        <v>197</v>
      </c>
      <c r="C420" s="74" t="str">
        <f>IF(B420="","",VLOOKUP(B420,Stations!$A$1:$S$42,3,FALSE))</f>
        <v>Balneario Crash Boat</v>
      </c>
      <c r="D420" s="77">
        <f>IF(B420="", "",VLOOKUP(B420,Stations!$A$1:$T$42,13,))</f>
        <v>18.457666700000001</v>
      </c>
      <c r="E420" s="77">
        <f>IF(B420=""," ",VLOOKUP(B420,Stations!$A$1:$T$42,18,))</f>
        <v>-67.163777800000005</v>
      </c>
      <c r="F420" s="78" t="str">
        <f>IF(C420="","",VLOOKUP(B420,Stations!$A$1:$S$42,19,FALSE))</f>
        <v>Route 5: Añasco - Aguadilla</v>
      </c>
      <c r="G420" s="26" t="s">
        <v>277</v>
      </c>
      <c r="H420" s="26" t="s">
        <v>301</v>
      </c>
      <c r="I420" s="39">
        <v>29</v>
      </c>
      <c r="J420" s="26">
        <v>8.1199999999999992</v>
      </c>
      <c r="K420" s="37"/>
    </row>
    <row r="421" spans="1:11">
      <c r="A421" s="94" t="s">
        <v>337</v>
      </c>
      <c r="B421" s="26" t="s">
        <v>204</v>
      </c>
      <c r="C421" s="74" t="str">
        <f>IF(B421="","",VLOOKUP(B421,Stations!$A$1:$S$42,3,FALSE))</f>
        <v>Muelle de Arecibo</v>
      </c>
      <c r="D421" s="77">
        <f>IF(B421="", "",VLOOKUP(B421,Stations!$A$1:$T$42,13,))</f>
        <v>18.479258300000001</v>
      </c>
      <c r="E421" s="77">
        <f>IF(B421=""," ",VLOOKUP(B421,Stations!$A$1:$T$42,18,))</f>
        <v>-66.700466700000007</v>
      </c>
      <c r="F421" s="78" t="str">
        <f>IF(C421="","",VLOOKUP(B421,Stations!$A$1:$S$42,19,FALSE))</f>
        <v xml:space="preserve">Route: 6: Arecibo – Vega Alta </v>
      </c>
      <c r="G421" s="26" t="s">
        <v>277</v>
      </c>
      <c r="H421" s="26">
        <v>10</v>
      </c>
      <c r="I421" s="39">
        <v>27</v>
      </c>
      <c r="J421" s="26">
        <v>8.06</v>
      </c>
      <c r="K421" s="37"/>
    </row>
    <row r="422" spans="1:11">
      <c r="A422" s="94" t="s">
        <v>337</v>
      </c>
      <c r="B422" s="26" t="s">
        <v>210</v>
      </c>
      <c r="C422" s="74" t="str">
        <f>IF(B422="","",VLOOKUP(B422,Stations!$A$1:$S$42,3,FALSE))</f>
        <v>Mar Chiquita</v>
      </c>
      <c r="D422" s="77">
        <f>IF(B422="", "",VLOOKUP(B422,Stations!$A$1:$T$42,13,))</f>
        <v>18.472916699999999</v>
      </c>
      <c r="E422" s="77">
        <f>IF(B422=""," ",VLOOKUP(B422,Stations!$A$1:$T$42,18,))</f>
        <v>-66.485655600000001</v>
      </c>
      <c r="F422" s="78" t="str">
        <f>IF(C422="","",VLOOKUP(B422,Stations!$A$1:$S$42,19,FALSE))</f>
        <v xml:space="preserve">Route: 6: Arecibo – Vega Alta </v>
      </c>
      <c r="G422" s="26" t="s">
        <v>277</v>
      </c>
      <c r="H422" s="26" t="s">
        <v>301</v>
      </c>
      <c r="I422" s="39">
        <v>27</v>
      </c>
      <c r="J422" s="26">
        <v>8.1300000000000008</v>
      </c>
      <c r="K422" s="37"/>
    </row>
    <row r="423" spans="1:11">
      <c r="A423" s="94" t="s">
        <v>337</v>
      </c>
      <c r="B423" s="26" t="s">
        <v>216</v>
      </c>
      <c r="C423" s="74" t="str">
        <f>IF(B423="","",VLOOKUP(B423,Stations!$A$1:$S$42,3,FALSE))</f>
        <v>Balneario de Puerto Nuevo</v>
      </c>
      <c r="D423" s="77">
        <f>IF(B423="", "",VLOOKUP(B423,Stations!$A$1:$T$42,13,))</f>
        <v>18.4913667</v>
      </c>
      <c r="E423" s="77">
        <f>IF(B423=""," ",VLOOKUP(B423,Stations!$A$1:$T$42,18,))</f>
        <v>-66.399044399999994</v>
      </c>
      <c r="F423" s="78" t="str">
        <f>IF(C423="","",VLOOKUP(B423,Stations!$A$1:$S$42,19,FALSE))</f>
        <v xml:space="preserve">Route: 6: Arecibo – Vega Alta </v>
      </c>
      <c r="G423" s="26" t="s">
        <v>277</v>
      </c>
      <c r="H423" s="26" t="s">
        <v>301</v>
      </c>
      <c r="I423" s="39">
        <v>27.5</v>
      </c>
      <c r="J423" s="26">
        <v>8.1199999999999992</v>
      </c>
      <c r="K423" s="37"/>
    </row>
    <row r="424" spans="1:11" ht="37">
      <c r="A424" s="94" t="s">
        <v>337</v>
      </c>
      <c r="B424" s="26" t="s">
        <v>222</v>
      </c>
      <c r="C424" s="74" t="str">
        <f>IF(B424="","",VLOOKUP(B424,Stations!$A$1:$S$42,3,FALSE))</f>
        <v>Balneario Cerro Gordo or Javier Calderón Nieves</v>
      </c>
      <c r="D424" s="77">
        <f>IF(B424="", "",VLOOKUP(B424,Stations!$A$1:$T$42,13,))</f>
        <v>18.481249999999999</v>
      </c>
      <c r="E424" s="77">
        <f>IF(B424=""," ",VLOOKUP(B424,Stations!$A$1:$T$42,18,))</f>
        <v>-66.340655600000005</v>
      </c>
      <c r="F424" s="78" t="str">
        <f>IF(C424="","",VLOOKUP(B424,Stations!$A$1:$S$42,19,FALSE))</f>
        <v xml:space="preserve">Route: 6: Arecibo – Vega Alta </v>
      </c>
      <c r="G424" s="26" t="s">
        <v>277</v>
      </c>
      <c r="H424" s="26" t="s">
        <v>301</v>
      </c>
      <c r="I424" s="39">
        <v>27.4</v>
      </c>
      <c r="J424" s="26">
        <v>8.11</v>
      </c>
      <c r="K424" s="48"/>
    </row>
    <row r="425" spans="1:11">
      <c r="A425" s="94" t="s">
        <v>339</v>
      </c>
      <c r="B425" s="26" t="s">
        <v>88</v>
      </c>
      <c r="C425" s="74" t="str">
        <f>IF(B425="","",VLOOKUP(B425,Stations!$A$1:$S$42,3,FALSE))</f>
        <v>Tropical Beach</v>
      </c>
      <c r="D425" s="77">
        <f>IF(B425="", "",VLOOKUP(B425,Stations!$A$1:$T$42,13,))</f>
        <v>18.186927799999999</v>
      </c>
      <c r="E425" s="77">
        <f>IF(B425=""," ",VLOOKUP(B425,Stations!$A$1:$T$42,18,))</f>
        <v>-65.725966700000001</v>
      </c>
      <c r="F425" s="78" t="str">
        <f>IF(C425="","",VLOOKUP(B425,Stations!$A$1:$S$42,19,FALSE))</f>
        <v>Route 2: Arroyo - Luquillo</v>
      </c>
      <c r="G425" s="26" t="s">
        <v>330</v>
      </c>
      <c r="H425" s="26">
        <v>206</v>
      </c>
      <c r="I425" s="39">
        <v>27.5</v>
      </c>
      <c r="J425" s="26" t="s">
        <v>330</v>
      </c>
      <c r="K425" s="37"/>
    </row>
    <row r="426" spans="1:11">
      <c r="A426" s="94" t="s">
        <v>339</v>
      </c>
      <c r="B426" s="26" t="s">
        <v>161</v>
      </c>
      <c r="C426" s="74" t="str">
        <f>IF(B426="","",VLOOKUP(B426,Stations!$A$1:$S$42,3,FALSE))</f>
        <v>Balneario de Boquerón</v>
      </c>
      <c r="D426" s="77">
        <f>IF(B426="", "",VLOOKUP(B426,Stations!$A$1:$T$42,13,))</f>
        <v>18.019441700000002</v>
      </c>
      <c r="E426" s="77">
        <f>IF(B426=""," ",VLOOKUP(B426,Stations!$A$1:$T$42,18,))</f>
        <v>-67.172244399999997</v>
      </c>
      <c r="F426" s="78" t="str">
        <f>IF(C426="","",VLOOKUP(B426,Stations!$A$1:$S$42,19,FALSE))</f>
        <v>Route 4: Cabo Rojo</v>
      </c>
      <c r="G426" s="26" t="s">
        <v>330</v>
      </c>
      <c r="H426" s="26" t="s">
        <v>301</v>
      </c>
      <c r="I426" s="39">
        <v>28.9</v>
      </c>
      <c r="J426" s="26" t="s">
        <v>330</v>
      </c>
      <c r="K426" s="48"/>
    </row>
    <row r="427" spans="1:11">
      <c r="A427" s="94" t="s">
        <v>339</v>
      </c>
      <c r="B427" s="26" t="s">
        <v>88</v>
      </c>
      <c r="C427" s="74" t="str">
        <f>IF(B427="","",VLOOKUP(B427,[1]Stations!$A$1:$S$42,3,FALSE))</f>
        <v>Tropical Beach</v>
      </c>
      <c r="D427" s="77">
        <f>IF(B427="", "",VLOOKUP(B427,[1]Stations!$A$1:$T$42,13,))</f>
        <v>18.186927799999999</v>
      </c>
      <c r="E427" s="77">
        <f>IF(B427=""," ",VLOOKUP(B427,[1]Stations!$A$1:$T$42,18,))</f>
        <v>-65.725966700000001</v>
      </c>
      <c r="F427" s="78" t="str">
        <f>IF(C427="","",VLOOKUP(B427,[1]Stations!$A$1:$S$42,19,FALSE))</f>
        <v>Route 2: Arroyo - Luquillo</v>
      </c>
      <c r="G427" s="26" t="s">
        <v>330</v>
      </c>
      <c r="H427" s="26">
        <v>206</v>
      </c>
      <c r="I427" s="39">
        <v>27.5</v>
      </c>
      <c r="J427" s="26" t="s">
        <v>330</v>
      </c>
      <c r="K427" s="37"/>
    </row>
    <row r="428" spans="1:11">
      <c r="A428" s="94" t="s">
        <v>339</v>
      </c>
      <c r="B428" s="26" t="s">
        <v>161</v>
      </c>
      <c r="C428" s="74" t="str">
        <f>IF(B428="","",VLOOKUP(B428,[1]Stations!$A$1:$S$42,3,FALSE))</f>
        <v>Balneario de Boquerón</v>
      </c>
      <c r="D428" s="77">
        <f>IF(B428="", "",VLOOKUP(B428,[1]Stations!$A$1:$T$42,13,))</f>
        <v>18.019441700000002</v>
      </c>
      <c r="E428" s="77">
        <f>IF(B428=""," ",VLOOKUP(B428,[1]Stations!$A$1:$T$42,18,))</f>
        <v>-67.172244399999997</v>
      </c>
      <c r="F428" s="78" t="str">
        <f>IF(C428="","",VLOOKUP(B428,[1]Stations!$A$1:$S$42,19,FALSE))</f>
        <v>Route 4: Cabo Rojo</v>
      </c>
      <c r="G428" s="26" t="s">
        <v>330</v>
      </c>
      <c r="H428" s="26" t="s">
        <v>301</v>
      </c>
      <c r="I428" s="39">
        <v>28.9</v>
      </c>
      <c r="J428" s="26" t="s">
        <v>330</v>
      </c>
      <c r="K428" s="48"/>
    </row>
    <row r="429" spans="1:11" ht="37">
      <c r="A429" s="95">
        <v>43235</v>
      </c>
      <c r="B429" s="46" t="s">
        <v>9</v>
      </c>
      <c r="C429" s="74" t="str">
        <f>IF(B429="","",VLOOKUP(B429,[1]Stations!$A$1:$S$42,3,FALSE))</f>
        <v>Balneario Manuel “Nolo” Morales or Sardinera</v>
      </c>
      <c r="D429" s="77">
        <f>IF(B429="", "",VLOOKUP(B429,[1]Stations!$A$1:$T$42,13,))</f>
        <v>18.474694400000001</v>
      </c>
      <c r="E429" s="77">
        <f>IF(B429=""," ",VLOOKUP(B429,[1]Stations!$A$1:$T$42,18,))</f>
        <v>-66.280891699999998</v>
      </c>
      <c r="F429" s="78" t="str">
        <f>IF(C429="","",VLOOKUP(B429,[1]Stations!$A$1:$S$42,19,FALSE))</f>
        <v>Route 1: Dorado - Loíza</v>
      </c>
      <c r="G429" s="46" t="s">
        <v>277</v>
      </c>
      <c r="H429" s="46" t="s">
        <v>301</v>
      </c>
      <c r="I429" s="75">
        <v>27</v>
      </c>
      <c r="J429" s="46">
        <v>8.0399999999999991</v>
      </c>
      <c r="K429" s="65"/>
    </row>
    <row r="430" spans="1:11">
      <c r="A430" s="95">
        <v>43235</v>
      </c>
      <c r="B430" s="46" t="s">
        <v>16</v>
      </c>
      <c r="C430" s="74" t="str">
        <f>IF(B430="","",VLOOKUP(B430,[1]Stations!$A$1:$S$42,3,FALSE))</f>
        <v>Balneario Punta Salinas</v>
      </c>
      <c r="D430" s="77">
        <f>IF(B430="", "",VLOOKUP(B430,[1]Stations!$A$1:$T$42,13,))</f>
        <v>18.471658300000001</v>
      </c>
      <c r="E430" s="77">
        <f>IF(B430=""," ",VLOOKUP(B430,[1]Stations!$A$1:$T$42,18,))</f>
        <v>-66.185994399999998</v>
      </c>
      <c r="F430" s="78" t="str">
        <f>IF(C430="","",VLOOKUP(B430,[1]Stations!$A$1:$S$42,19,FALSE))</f>
        <v>Route 1: Dorado - Loíza</v>
      </c>
      <c r="G430" s="46" t="s">
        <v>277</v>
      </c>
      <c r="H430" s="46" t="s">
        <v>301</v>
      </c>
      <c r="I430" s="75">
        <v>26.6</v>
      </c>
      <c r="J430" s="46">
        <v>8.1199999999999992</v>
      </c>
      <c r="K430" s="65"/>
    </row>
    <row r="431" spans="1:11">
      <c r="A431" s="95">
        <v>43235</v>
      </c>
      <c r="B431" s="46" t="s">
        <v>22</v>
      </c>
      <c r="C431" s="74" t="str">
        <f>IF(B431="","",VLOOKUP(B431,[1]Stations!$A$1:$S$42,3,FALSE))</f>
        <v>Balneario El Escambrón</v>
      </c>
      <c r="D431" s="77">
        <f>IF(B431="", "",VLOOKUP(B431,[1]Stations!$A$1:$T$42,13,))</f>
        <v>18.467236100000001</v>
      </c>
      <c r="E431" s="77">
        <f>IF(B431=""," ",VLOOKUP(B431,[1]Stations!$A$1:$T$42,18,))</f>
        <v>-66.089958300000006</v>
      </c>
      <c r="F431" s="78" t="str">
        <f>IF(C431="","",VLOOKUP(B431,[1]Stations!$A$1:$S$42,19,FALSE))</f>
        <v>Route 1: Dorado - Loíza</v>
      </c>
      <c r="G431" s="46" t="s">
        <v>277</v>
      </c>
      <c r="H431" s="46" t="s">
        <v>301</v>
      </c>
      <c r="I431" s="75">
        <v>27.4</v>
      </c>
      <c r="J431" s="46">
        <v>8.17</v>
      </c>
      <c r="K431" s="65"/>
    </row>
    <row r="432" spans="1:11">
      <c r="A432" s="95">
        <v>43235</v>
      </c>
      <c r="B432" s="46" t="s">
        <v>280</v>
      </c>
      <c r="C432" s="74" t="str">
        <f>IF(B432="","",VLOOKUP(B432,[1]Stations!$A$1:$S$42,3,FALSE))</f>
        <v>Playa Sixto Escobar</v>
      </c>
      <c r="D432" s="77">
        <f>IF(B432="", "",VLOOKUP(B432,[1]Stations!$A$1:$T$42,13,))</f>
        <v>18.466730600000002</v>
      </c>
      <c r="E432" s="77">
        <f>IF(B432=""," ",VLOOKUP(B432,[1]Stations!$A$1:$T$42,18,))</f>
        <v>-66.086666699999995</v>
      </c>
      <c r="F432" s="78" t="str">
        <f>IF(C432="","",VLOOKUP(B432,[1]Stations!$A$1:$S$42,19,FALSE))</f>
        <v>Route 1: Dorado - Loíza</v>
      </c>
      <c r="G432" s="46" t="s">
        <v>277</v>
      </c>
      <c r="H432" s="46" t="s">
        <v>301</v>
      </c>
      <c r="I432" s="75">
        <v>27.2</v>
      </c>
      <c r="J432" s="46">
        <v>8.16</v>
      </c>
      <c r="K432" s="65"/>
    </row>
    <row r="433" spans="1:11">
      <c r="A433" s="95">
        <v>43235</v>
      </c>
      <c r="B433" s="46" t="s">
        <v>33</v>
      </c>
      <c r="C433" s="74" t="str">
        <f>IF(B433="","",VLOOKUP(B433,[1]Stations!$A$1:$S$42,3,FALSE))</f>
        <v>Playita del Condado</v>
      </c>
      <c r="D433" s="77">
        <f>IF(B433="", "",VLOOKUP(B433,[1]Stations!$A$1:$T$42,13,))</f>
        <v>18.461130600000001</v>
      </c>
      <c r="E433" s="77">
        <f>IF(B433=""," ",VLOOKUP(B433,[1]Stations!$A$1:$T$42,18,))</f>
        <v>-66.082408299999997</v>
      </c>
      <c r="F433" s="78" t="str">
        <f>IF(C433="","",VLOOKUP(B433,[1]Stations!$A$1:$S$42,19,FALSE))</f>
        <v>Route 1: Dorado - Loíza</v>
      </c>
      <c r="G433" s="46" t="s">
        <v>277</v>
      </c>
      <c r="H433" s="46" t="s">
        <v>301</v>
      </c>
      <c r="I433" s="75">
        <v>27.3</v>
      </c>
      <c r="J433" s="46" t="s">
        <v>340</v>
      </c>
      <c r="K433" s="65"/>
    </row>
    <row r="434" spans="1:11">
      <c r="A434" s="95">
        <v>43235</v>
      </c>
      <c r="B434" s="46" t="s">
        <v>39</v>
      </c>
      <c r="C434" s="74" t="str">
        <f>IF(B434="","",VLOOKUP(B434,[1]Stations!$A$1:$S$42,3,FALSE))</f>
        <v>Ocean Park</v>
      </c>
      <c r="D434" s="77">
        <f>IF(B434="", "",VLOOKUP(B434,[1]Stations!$A$1:$T$42,13,))</f>
        <v>18.453011100000001</v>
      </c>
      <c r="E434" s="77">
        <f>IF(B434=""," ",VLOOKUP(B434,[1]Stations!$A$1:$T$42,18,))</f>
        <v>-66.048880600000004</v>
      </c>
      <c r="F434" s="78" t="str">
        <f>IF(C434="","",VLOOKUP(B434,[1]Stations!$A$1:$S$42,19,FALSE))</f>
        <v>Route 1: Dorado - Loíza</v>
      </c>
      <c r="G434" s="46" t="s">
        <v>277</v>
      </c>
      <c r="H434" s="46" t="s">
        <v>301</v>
      </c>
      <c r="I434" s="75">
        <v>27.1</v>
      </c>
      <c r="J434" s="46">
        <v>8.23</v>
      </c>
      <c r="K434" s="65"/>
    </row>
    <row r="435" spans="1:11">
      <c r="A435" s="95">
        <v>43235</v>
      </c>
      <c r="B435" s="46" t="s">
        <v>45</v>
      </c>
      <c r="C435" s="74" t="str">
        <f>IF(B435="","",VLOOKUP(B435,[1]Stations!$A$1:$S$42,3,FALSE))</f>
        <v>Playa El Alambique</v>
      </c>
      <c r="D435" s="77">
        <f>IF(B435="", "",VLOOKUP(B435,[1]Stations!$A$1:$T$42,13,))</f>
        <v>18.444091700000001</v>
      </c>
      <c r="E435" s="77">
        <f>IF(B435=""," ",VLOOKUP(B435,[1]Stations!$A$1:$T$42,18,))</f>
        <v>-66.022149999999996</v>
      </c>
      <c r="F435" s="78" t="str">
        <f>IF(C435="","",VLOOKUP(B435,[1]Stations!$A$1:$S$42,19,FALSE))</f>
        <v>Route 1: Dorado - Loíza</v>
      </c>
      <c r="G435" s="46" t="s">
        <v>277</v>
      </c>
      <c r="H435" s="46" t="s">
        <v>301</v>
      </c>
      <c r="I435" s="75">
        <v>27.1</v>
      </c>
      <c r="J435" s="46">
        <v>8.2200000000000006</v>
      </c>
      <c r="K435" s="65"/>
    </row>
    <row r="436" spans="1:11">
      <c r="A436" s="95">
        <v>43235</v>
      </c>
      <c r="B436" s="46" t="s">
        <v>51</v>
      </c>
      <c r="C436" s="74" t="str">
        <f>IF(B436="","",VLOOKUP(B436,[1]Stations!$A$1:$S$42,3,FALSE))</f>
        <v>Balneario de Carolina</v>
      </c>
      <c r="D436" s="77">
        <f>IF(B436="", "",VLOOKUP(B436,[1]Stations!$A$1:$T$42,13,))</f>
        <v>18.4459889</v>
      </c>
      <c r="E436" s="77">
        <f>IF(B436=""," ",VLOOKUP(B436,[1]Stations!$A$1:$T$42,18,))</f>
        <v>-66.003572199999994</v>
      </c>
      <c r="F436" s="78" t="str">
        <f>IF(C436="","",VLOOKUP(B436,[1]Stations!$A$1:$S$42,19,FALSE))</f>
        <v>Route 1: Dorado - Loíza</v>
      </c>
      <c r="G436" s="46" t="s">
        <v>277</v>
      </c>
      <c r="H436" s="46" t="s">
        <v>301</v>
      </c>
      <c r="I436" s="75">
        <v>27.7</v>
      </c>
      <c r="J436" s="46">
        <v>8.2100000000000009</v>
      </c>
      <c r="K436" s="65"/>
    </row>
    <row r="437" spans="1:11">
      <c r="A437" s="95">
        <v>43235</v>
      </c>
      <c r="B437" s="46" t="s">
        <v>58</v>
      </c>
      <c r="C437" s="74" t="str">
        <f>IF(B437="","",VLOOKUP(B437,[1]Stations!$A$1:$S$42,3,FALSE))</f>
        <v>Vacía Talega</v>
      </c>
      <c r="D437" s="77">
        <f>IF(B437="", "",VLOOKUP(B437,[1]Stations!$A$1:$T$42,13,))</f>
        <v>18.4478583</v>
      </c>
      <c r="E437" s="77">
        <f>IF(B437=""," ",VLOOKUP(B437,[1]Stations!$A$1:$T$42,18,))</f>
        <v>-65.906230600000001</v>
      </c>
      <c r="F437" s="78" t="str">
        <f>IF(C437="","",VLOOKUP(B437,[1]Stations!$A$1:$S$42,19,FALSE))</f>
        <v>Route 1: Dorado - Loíza</v>
      </c>
      <c r="G437" s="46" t="s">
        <v>277</v>
      </c>
      <c r="H437" s="46" t="s">
        <v>301</v>
      </c>
      <c r="I437" s="75">
        <v>26.9</v>
      </c>
      <c r="J437" s="46">
        <v>8.23</v>
      </c>
      <c r="K437" s="65"/>
    </row>
    <row r="438" spans="1:11">
      <c r="A438" s="95">
        <v>43235</v>
      </c>
      <c r="B438" s="46" t="s">
        <v>65</v>
      </c>
      <c r="C438" s="74" t="str">
        <f>IF(B438="","",VLOOKUP(B438,[1]Stations!$A$1:$S$42,3,FALSE))</f>
        <v>Balneario Punta Guilarte</v>
      </c>
      <c r="D438" s="77">
        <f>IF(B438="", "",VLOOKUP(B438,[1]Stations!$A$1:$T$42,13,))</f>
        <v>17.9620417</v>
      </c>
      <c r="E438" s="77">
        <f>IF(B438=""," ",VLOOKUP(B438,[1]Stations!$A$1:$T$42,18,))</f>
        <v>-66.040000000000006</v>
      </c>
      <c r="F438" s="78" t="str">
        <f>IF(C438="","",VLOOKUP(B438,[1]Stations!$A$1:$S$42,19,FALSE))</f>
        <v>Route 2: Arroyo - Luquillo</v>
      </c>
      <c r="G438" s="46" t="s">
        <v>277</v>
      </c>
      <c r="H438" s="46" t="s">
        <v>301</v>
      </c>
      <c r="I438" s="75">
        <v>27.2</v>
      </c>
      <c r="J438" s="46">
        <v>8.06</v>
      </c>
      <c r="K438" s="65"/>
    </row>
    <row r="439" spans="1:11">
      <c r="A439" s="95">
        <v>43235</v>
      </c>
      <c r="B439" s="46" t="s">
        <v>71</v>
      </c>
      <c r="C439" s="74" t="str">
        <f>IF(B439="","",VLOOKUP(B439,[1]Stations!$A$1:$S$42,3,FALSE))</f>
        <v>Balneario de Patillas</v>
      </c>
      <c r="D439" s="77">
        <f>IF(B439="", "",VLOOKUP(B439,[1]Stations!$A$1:$T$42,13,))</f>
        <v>17.973974999999999</v>
      </c>
      <c r="E439" s="77">
        <f>IF(B439=""," ",VLOOKUP(B439,[1]Stations!$A$1:$T$42,18,))</f>
        <v>-65.988980600000005</v>
      </c>
      <c r="F439" s="78" t="str">
        <f>IF(C439="","",VLOOKUP(B439,[1]Stations!$A$1:$S$42,19,FALSE))</f>
        <v>Route 2: Arroyo - Luquillo</v>
      </c>
      <c r="G439" s="46" t="s">
        <v>277</v>
      </c>
      <c r="H439" s="46">
        <v>122</v>
      </c>
      <c r="I439" s="75">
        <v>27.7</v>
      </c>
      <c r="J439" s="46">
        <v>8.14</v>
      </c>
      <c r="K439" s="65"/>
    </row>
    <row r="440" spans="1:11">
      <c r="A440" s="95">
        <v>43235</v>
      </c>
      <c r="B440" s="46" t="s">
        <v>77</v>
      </c>
      <c r="C440" s="74" t="str">
        <f>IF(B440="","",VLOOKUP(B440,[1]Stations!$A$1:$S$42,3,FALSE))</f>
        <v>Playa Guayanés</v>
      </c>
      <c r="D440" s="77">
        <f>IF(B440="", "",VLOOKUP(B440,[1]Stations!$A$1:$T$42,13,))</f>
        <v>18.062694400000002</v>
      </c>
      <c r="E440" s="77">
        <f>IF(B440=""," ",VLOOKUP(B440,[1]Stations!$A$1:$T$42,18,))</f>
        <v>-65.819194400000001</v>
      </c>
      <c r="F440" s="78" t="str">
        <f>IF(C440="","",VLOOKUP(B440,[1]Stations!$A$1:$S$42,19,FALSE))</f>
        <v>Route 2: Arroyo - Luquillo</v>
      </c>
      <c r="G440" s="46" t="s">
        <v>277</v>
      </c>
      <c r="H440" s="46">
        <v>122</v>
      </c>
      <c r="I440" s="75">
        <v>27.5</v>
      </c>
      <c r="J440" s="46">
        <v>8.0500000000000007</v>
      </c>
      <c r="K440" s="65"/>
    </row>
    <row r="441" spans="1:11">
      <c r="A441" s="95">
        <v>43235</v>
      </c>
      <c r="B441" s="46" t="s">
        <v>83</v>
      </c>
      <c r="C441" s="74" t="str">
        <f>IF(B441="","",VLOOKUP(B441,[1]Stations!$A$1:$S$42,3,FALSE))</f>
        <v>Balneario Punta Santiago</v>
      </c>
      <c r="D441" s="77">
        <f>IF(B441="", "",VLOOKUP(B441,[1]Stations!$A$1:$T$42,13,))</f>
        <v>18.158413899999999</v>
      </c>
      <c r="E441" s="77">
        <f>IF(B441=""," ",VLOOKUP(B441,[1]Stations!$A$1:$T$42,18,))</f>
        <v>-65.755186100000003</v>
      </c>
      <c r="F441" s="78" t="str">
        <f>IF(C441="","",VLOOKUP(B441,[1]Stations!$A$1:$S$42,19,FALSE))</f>
        <v>Route 2: Arroyo - Luquillo</v>
      </c>
      <c r="G441" s="46" t="s">
        <v>277</v>
      </c>
      <c r="H441" s="46">
        <v>81</v>
      </c>
      <c r="I441" s="75">
        <v>27.6</v>
      </c>
      <c r="J441" s="46">
        <v>8.14</v>
      </c>
      <c r="K441" s="65"/>
    </row>
    <row r="442" spans="1:11">
      <c r="A442" s="95">
        <v>43235</v>
      </c>
      <c r="B442" s="46" t="s">
        <v>88</v>
      </c>
      <c r="C442" s="74" t="str">
        <f>IF(B442="","",VLOOKUP(B442,[1]Stations!$A$1:$S$42,3,FALSE))</f>
        <v>Tropical Beach</v>
      </c>
      <c r="D442" s="77">
        <f>IF(B442="", "",VLOOKUP(B442,[1]Stations!$A$1:$T$42,13,))</f>
        <v>18.186927799999999</v>
      </c>
      <c r="E442" s="77">
        <f>IF(B442=""," ",VLOOKUP(B442,[1]Stations!$A$1:$T$42,18,))</f>
        <v>-65.725966700000001</v>
      </c>
      <c r="F442" s="78" t="str">
        <f>IF(C442="","",VLOOKUP(B442,[1]Stations!$A$1:$S$42,19,FALSE))</f>
        <v>Route 2: Arroyo - Luquillo</v>
      </c>
      <c r="G442" s="46" t="s">
        <v>277</v>
      </c>
      <c r="H442" s="46">
        <v>20</v>
      </c>
      <c r="I442" s="75">
        <v>27.8</v>
      </c>
      <c r="J442" s="46" t="s">
        <v>334</v>
      </c>
      <c r="K442" s="65"/>
    </row>
    <row r="443" spans="1:11">
      <c r="A443" s="95">
        <v>43235</v>
      </c>
      <c r="B443" s="46" t="s">
        <v>94</v>
      </c>
      <c r="C443" s="74" t="str">
        <f>IF(B443="","",VLOOKUP(B443,[1]Stations!$A$1:$S$42,3,FALSE))</f>
        <v>Balneario Seven Seas</v>
      </c>
      <c r="D443" s="77">
        <f>IF(B443="", "",VLOOKUP(B443,[1]Stations!$A$1:$T$42,13,))</f>
        <v>18.369266700000001</v>
      </c>
      <c r="E443" s="77">
        <f>IF(B443=""," ",VLOOKUP(B443,[1]Stations!$A$1:$T$42,18,))</f>
        <v>-65.636072200000001</v>
      </c>
      <c r="F443" s="78" t="str">
        <f>IF(C443="","",VLOOKUP(B443,[1]Stations!$A$1:$S$42,19,FALSE))</f>
        <v>Route 2: Arroyo - Luquillo</v>
      </c>
      <c r="G443" s="46" t="s">
        <v>277</v>
      </c>
      <c r="H443" s="46" t="s">
        <v>301</v>
      </c>
      <c r="I443" s="75">
        <v>28.3</v>
      </c>
      <c r="J443" s="46">
        <v>8.2799999999999994</v>
      </c>
      <c r="K443" s="65"/>
    </row>
    <row r="444" spans="1:11">
      <c r="A444" s="95">
        <v>43235</v>
      </c>
      <c r="B444" s="46" t="s">
        <v>99</v>
      </c>
      <c r="C444" s="74" t="str">
        <f>IF(B444="","",VLOOKUP(B444,[1]Stations!$A$1:$S$42,3,FALSE))</f>
        <v>Playa Azul</v>
      </c>
      <c r="D444" s="77">
        <f>IF(B444="", "",VLOOKUP(B444,[1]Stations!$A$1:$T$42,13,))</f>
        <v>18.3818667</v>
      </c>
      <c r="E444" s="77">
        <f>IF(B444=""," ",VLOOKUP(B444,[1]Stations!$A$1:$T$42,18,))</f>
        <v>-65.718458299999995</v>
      </c>
      <c r="F444" s="78" t="str">
        <f>IF(C444="","",VLOOKUP(B444,[1]Stations!$A$1:$S$42,19,FALSE))</f>
        <v>Route 2: Arroyo - Luquillo</v>
      </c>
      <c r="G444" s="46" t="s">
        <v>277</v>
      </c>
      <c r="H444" s="46" t="s">
        <v>301</v>
      </c>
      <c r="I444" s="75">
        <v>27.8</v>
      </c>
      <c r="J444" s="46">
        <v>8.25</v>
      </c>
      <c r="K444" s="65"/>
    </row>
    <row r="445" spans="1:11">
      <c r="A445" s="95">
        <v>43235</v>
      </c>
      <c r="B445" s="46" t="s">
        <v>105</v>
      </c>
      <c r="C445" s="74" t="str">
        <f>IF(B445="","",VLOOKUP(B445,[1]Stations!$A$1:$S$42,3,FALSE))</f>
        <v>Balneario La Monserrate</v>
      </c>
      <c r="D445" s="77">
        <f>IF(B445="", "",VLOOKUP(B445,[1]Stations!$A$1:$T$42,13,))</f>
        <v>18.385591699999999</v>
      </c>
      <c r="E445" s="77">
        <f>IF(B445=""," ",VLOOKUP(B445,[1]Stations!$A$1:$T$42,18,))</f>
        <v>-65.729472200000004</v>
      </c>
      <c r="F445" s="78" t="str">
        <f>IF(C445="","",VLOOKUP(B445,[1]Stations!$A$1:$S$42,19,FALSE))</f>
        <v>Route 2: Arroyo - Luquillo</v>
      </c>
      <c r="G445" s="46" t="s">
        <v>277</v>
      </c>
      <c r="H445" s="46" t="s">
        <v>301</v>
      </c>
      <c r="I445" s="75">
        <v>27.6</v>
      </c>
      <c r="J445" s="46">
        <v>8.2200000000000006</v>
      </c>
      <c r="K445" s="65"/>
    </row>
    <row r="446" spans="1:11">
      <c r="A446" s="95">
        <v>43234</v>
      </c>
      <c r="B446" s="46" t="s">
        <v>113</v>
      </c>
      <c r="C446" s="74" t="str">
        <f>IF(B446="","",VLOOKUP(B446,[1]Stations!$A$1:$S$42,3,FALSE))</f>
        <v>Playita Rosada</v>
      </c>
      <c r="D446" s="77">
        <f>IF(B446="", "",VLOOKUP(B446,[1]Stations!$A$1:$T$42,13,))</f>
        <v>17.971716700000002</v>
      </c>
      <c r="E446" s="77">
        <f>IF(B446=""," ",VLOOKUP(B446,[1]Stations!$A$1:$T$42,18,))</f>
        <v>-66.031499999999994</v>
      </c>
      <c r="F446" s="78" t="str">
        <f>IF(C446="","",VLOOKUP(B446,[1]Stations!$A$1:$S$42,19,FALSE))</f>
        <v>Route 3: Lajas - Salinas</v>
      </c>
      <c r="G446" s="46" t="s">
        <v>277</v>
      </c>
      <c r="H446" s="46" t="s">
        <v>301</v>
      </c>
      <c r="I446" s="75">
        <v>27.8</v>
      </c>
      <c r="J446" s="46">
        <v>8.2100000000000009</v>
      </c>
      <c r="K446" s="65"/>
    </row>
    <row r="447" spans="1:11">
      <c r="A447" s="95">
        <v>43234</v>
      </c>
      <c r="B447" s="46" t="s">
        <v>120</v>
      </c>
      <c r="C447" s="74" t="str">
        <f>IF(B447="","",VLOOKUP(B447,[1]Stations!$A$1:$S$42,3,FALSE))</f>
        <v>Playa Santa</v>
      </c>
      <c r="D447" s="77">
        <f>IF(B447="", "",VLOOKUP(B447,[1]Stations!$A$1:$T$42,13,))</f>
        <v>17.937711100000001</v>
      </c>
      <c r="E447" s="77">
        <f>IF(B447=""," ",VLOOKUP(B447,[1]Stations!$A$1:$T$42,18,))</f>
        <v>-66.955197200000001</v>
      </c>
      <c r="F447" s="78" t="str">
        <f>IF(C447="","",VLOOKUP(B447,[1]Stations!$A$1:$S$42,19,FALSE))</f>
        <v>Route 3: Lajas - Salinas</v>
      </c>
      <c r="G447" s="46" t="s">
        <v>277</v>
      </c>
      <c r="H447" s="47" t="s">
        <v>301</v>
      </c>
      <c r="I447" s="88">
        <v>28.6</v>
      </c>
      <c r="J447" s="47">
        <v>8.14</v>
      </c>
      <c r="K447" s="89"/>
    </row>
    <row r="448" spans="1:11">
      <c r="A448" s="95">
        <v>43234</v>
      </c>
      <c r="B448" s="46" t="s">
        <v>127</v>
      </c>
      <c r="C448" s="74" t="str">
        <f>IF(B448="","",VLOOKUP(B448,[1]Stations!$A$1:$S$42,3,FALSE))</f>
        <v>Caña Gorda</v>
      </c>
      <c r="D448" s="77">
        <f>IF(B448="", "",VLOOKUP(B448,[1]Stations!$A$1:$T$42,13,))</f>
        <v>17.952530599999999</v>
      </c>
      <c r="E448" s="77">
        <f>IF(B448=""," ",VLOOKUP(B448,[1]Stations!$A$1:$T$42,18,))</f>
        <v>-66.884561099999999</v>
      </c>
      <c r="F448" s="78" t="str">
        <f>IF(C448="","",VLOOKUP(B448,[1]Stations!$A$1:$S$42,19,FALSE))</f>
        <v>Route 3: Lajas - Salinas</v>
      </c>
      <c r="G448" s="46" t="s">
        <v>277</v>
      </c>
      <c r="H448" s="46" t="s">
        <v>301</v>
      </c>
      <c r="I448" s="75">
        <v>28.3</v>
      </c>
      <c r="J448" s="46">
        <v>8.18</v>
      </c>
      <c r="K448" s="65"/>
    </row>
    <row r="449" spans="1:11">
      <c r="A449" s="95">
        <v>43234</v>
      </c>
      <c r="B449" s="46" t="s">
        <v>132</v>
      </c>
      <c r="C449" s="74" t="s">
        <v>302</v>
      </c>
      <c r="D449" s="77">
        <f>IF(B449="", "",VLOOKUP(B449,[1]Stations!$A$1:$T$42,13,))</f>
        <v>17.969283300000001</v>
      </c>
      <c r="E449" s="77">
        <f>IF(B449=""," ",VLOOKUP(B449,[1]Stations!$A$1:$T$42,18,))</f>
        <v>-66.602727799999997</v>
      </c>
      <c r="F449" s="78" t="str">
        <f>IF(C449="","",VLOOKUP(B449,[1]Stations!$A$1:$S$42,19,FALSE))</f>
        <v>Route 3: Lajas - Salinas</v>
      </c>
      <c r="G449" s="46" t="s">
        <v>277</v>
      </c>
      <c r="H449" s="46" t="s">
        <v>301</v>
      </c>
      <c r="I449" s="75">
        <v>27.3</v>
      </c>
      <c r="J449" s="46">
        <v>8.09</v>
      </c>
      <c r="K449" s="65"/>
    </row>
    <row r="450" spans="1:11">
      <c r="A450" s="95">
        <v>43234</v>
      </c>
      <c r="B450" s="46" t="s">
        <v>144</v>
      </c>
      <c r="C450" s="74" t="str">
        <f>IF(B450="","",VLOOKUP(B450,[1]Stations!$A$1:$S$42,3,FALSE))</f>
        <v>Balneario de Salinas</v>
      </c>
      <c r="D450" s="77">
        <f>IF(B450="", "",VLOOKUP(B450,[1]Stations!$A$1:$T$42,13,))</f>
        <v>17.977588900000001</v>
      </c>
      <c r="E450" s="77">
        <f>IF(B450=""," ",VLOOKUP(B450,[1]Stations!$A$1:$T$42,18,))</f>
        <v>-66.332497200000006</v>
      </c>
      <c r="F450" s="78" t="str">
        <f>IF(C450="","",VLOOKUP(B450,[1]Stations!$A$1:$S$42,19,FALSE))</f>
        <v>Route 3: Lajas - Salinas</v>
      </c>
      <c r="G450" s="46" t="s">
        <v>277</v>
      </c>
      <c r="H450" s="46">
        <v>20</v>
      </c>
      <c r="I450" s="75">
        <v>29</v>
      </c>
      <c r="J450" s="46" t="s">
        <v>333</v>
      </c>
      <c r="K450" s="65"/>
    </row>
    <row r="451" spans="1:11">
      <c r="A451" s="95">
        <v>43234</v>
      </c>
      <c r="B451" s="46" t="s">
        <v>172</v>
      </c>
      <c r="C451" s="74" t="str">
        <f>IF(B451="","",VLOOKUP(B451,[1]Stations!$A$1:$S$42,3,FALSE))</f>
        <v>Villa Lamela</v>
      </c>
      <c r="D451" s="77">
        <f>IF(B451="", "",VLOOKUP(B451,[1]Stations!$A$1:$T$42,13,))</f>
        <v>18.064533300000001</v>
      </c>
      <c r="E451" s="77">
        <f>IF(B451=""," ",VLOOKUP(B451,[1]Stations!$A$1:$T$42,18,))</f>
        <v>-67.197527800000003</v>
      </c>
      <c r="F451" s="78" t="str">
        <f>IF(C451="","",VLOOKUP(B451,[1]Stations!$A$1:$S$42,19,FALSE))</f>
        <v>Route 4: Cabo Rojo</v>
      </c>
      <c r="G451" s="46" t="s">
        <v>277</v>
      </c>
      <c r="H451" s="46" t="s">
        <v>301</v>
      </c>
      <c r="I451" s="75">
        <v>27</v>
      </c>
      <c r="J451" s="46">
        <v>7.92</v>
      </c>
      <c r="K451" s="65"/>
    </row>
    <row r="452" spans="1:11">
      <c r="A452" s="95">
        <v>43234</v>
      </c>
      <c r="B452" s="46" t="s">
        <v>167</v>
      </c>
      <c r="C452" s="74" t="str">
        <f>IF(B452="","",VLOOKUP(B452,[1]Stations!$A$1:$S$42,3,FALSE))</f>
        <v xml:space="preserve">Playa Buyé </v>
      </c>
      <c r="D452" s="77">
        <f>IF(B452="", "",VLOOKUP(B452,[1]Stations!$A$1:$T$42,13,))</f>
        <v>18.048872200000002</v>
      </c>
      <c r="E452" s="77">
        <f>IF(B452=""," ",VLOOKUP(B452,[1]Stations!$A$1:$T$42,18,))</f>
        <v>-67.198625000000007</v>
      </c>
      <c r="F452" s="78" t="str">
        <f>IF(C452="","",VLOOKUP(B452,[1]Stations!$A$1:$S$42,19,FALSE))</f>
        <v>Route 4: Cabo Rojo</v>
      </c>
      <c r="G452" s="46" t="s">
        <v>277</v>
      </c>
      <c r="H452" s="46" t="s">
        <v>301</v>
      </c>
      <c r="I452" s="75">
        <v>27.5</v>
      </c>
      <c r="J452" s="46">
        <v>8.09</v>
      </c>
      <c r="K452" s="65"/>
    </row>
    <row r="453" spans="1:11">
      <c r="A453" s="95">
        <v>43234</v>
      </c>
      <c r="B453" s="46" t="s">
        <v>161</v>
      </c>
      <c r="C453" s="74" t="str">
        <f>IF(B453="","",VLOOKUP(B453,[1]Stations!$A$1:$S$42,3,FALSE))</f>
        <v>Balneario de Boquerón</v>
      </c>
      <c r="D453" s="77">
        <f>IF(B453="", "",VLOOKUP(B453,[1]Stations!$A$1:$T$42,13,))</f>
        <v>18.019441700000002</v>
      </c>
      <c r="E453" s="77">
        <f>IF(B453=""," ",VLOOKUP(B453,[1]Stations!$A$1:$T$42,18,))</f>
        <v>-67.172244399999997</v>
      </c>
      <c r="F453" s="78" t="str">
        <f>IF(C453="","",VLOOKUP(B453,[1]Stations!$A$1:$S$42,19,FALSE))</f>
        <v>Route 4: Cabo Rojo</v>
      </c>
      <c r="G453" s="46" t="s">
        <v>277</v>
      </c>
      <c r="H453" s="46" t="s">
        <v>301</v>
      </c>
      <c r="I453" s="75">
        <v>29</v>
      </c>
      <c r="J453" s="46">
        <v>8.1199999999999992</v>
      </c>
      <c r="K453" s="65"/>
    </row>
    <row r="454" spans="1:11">
      <c r="A454" s="95">
        <v>43234</v>
      </c>
      <c r="B454" s="46" t="s">
        <v>158</v>
      </c>
      <c r="C454" s="74" t="str">
        <f>IF(B454="","",VLOOKUP(B454,[1]Stations!$A$1:$S$42,3,FALSE))</f>
        <v>Playa Moja Casabe</v>
      </c>
      <c r="D454" s="77">
        <f>IF(B454="", "",VLOOKUP(B454,[1]Stations!$A$1:$T$42,13,))</f>
        <v>17.985810000000001</v>
      </c>
      <c r="E454" s="77">
        <f>IF(B454=""," ",VLOOKUP(B454,[1]Stations!$A$1:$T$42,18,))</f>
        <v>-67.214590000000001</v>
      </c>
      <c r="F454" s="78" t="str">
        <f>IF(C454="","",VLOOKUP(B454,[1]Stations!$A$1:$S$42,19,FALSE))</f>
        <v>Route 4: Cabo Rojo</v>
      </c>
      <c r="G454" s="46" t="s">
        <v>277</v>
      </c>
      <c r="H454" s="46" t="s">
        <v>301</v>
      </c>
      <c r="I454" s="75">
        <v>28.4</v>
      </c>
      <c r="J454" s="46">
        <v>8.23</v>
      </c>
      <c r="K454" s="65"/>
    </row>
    <row r="455" spans="1:11">
      <c r="A455" s="95">
        <v>43234</v>
      </c>
      <c r="B455" s="46" t="s">
        <v>151</v>
      </c>
      <c r="C455" s="74" t="str">
        <f>IF(B455="","",VLOOKUP(B455,[1]Stations!$A$1:$S$42,3,FALSE))</f>
        <v>Playa el Combate</v>
      </c>
      <c r="D455" s="77">
        <f>IF(B455="", "",VLOOKUP(B455,[1]Stations!$A$1:$T$42,13,))</f>
        <v>17.9747944</v>
      </c>
      <c r="E455" s="77">
        <f>IF(B455=""," ",VLOOKUP(B455,[1]Stations!$A$1:$T$42,18,))</f>
        <v>-67.212905599999999</v>
      </c>
      <c r="F455" s="78" t="str">
        <f>IF(C455="","",VLOOKUP(B455,[1]Stations!$A$1:$S$42,19,FALSE))</f>
        <v>Route 4: Cabo Rojo</v>
      </c>
      <c r="G455" s="46" t="s">
        <v>277</v>
      </c>
      <c r="H455" s="46">
        <v>86</v>
      </c>
      <c r="I455" s="75">
        <v>28.3</v>
      </c>
      <c r="J455" s="46" t="s">
        <v>340</v>
      </c>
      <c r="K455" s="65"/>
    </row>
    <row r="456" spans="1:11" ht="37">
      <c r="A456" s="95">
        <v>43234</v>
      </c>
      <c r="B456" s="46" t="s">
        <v>179</v>
      </c>
      <c r="C456" s="74" t="str">
        <f>IF(B456="","",VLOOKUP(B456,[1]Stations!$A$1:$S$42,3,FALSE))</f>
        <v>Balneario de Añasco or Balneario Tres Hermanos</v>
      </c>
      <c r="D456" s="77">
        <f>IF(B456="", "",VLOOKUP(B456,[1]Stations!$A$1:$T$42,13,))</f>
        <v>18.2879972</v>
      </c>
      <c r="E456" s="77">
        <f>IF(B456=""," ",VLOOKUP(B456,[1]Stations!$A$1:$T$42,18,))</f>
        <v>-67.193922200000003</v>
      </c>
      <c r="F456" s="78" t="str">
        <f>IF(C456="","",VLOOKUP(B456,[1]Stations!$A$1:$S$42,19,FALSE))</f>
        <v>Route 5: Añasco - Aguadilla</v>
      </c>
      <c r="G456" s="46" t="s">
        <v>277</v>
      </c>
      <c r="H456" s="46">
        <v>20</v>
      </c>
      <c r="I456" s="75">
        <v>29.1</v>
      </c>
      <c r="J456" s="46">
        <v>8.11</v>
      </c>
      <c r="K456" s="65"/>
    </row>
    <row r="457" spans="1:11">
      <c r="A457" s="95">
        <v>43234</v>
      </c>
      <c r="B457" s="46" t="s">
        <v>185</v>
      </c>
      <c r="C457" s="74" t="str">
        <f>IF(B457="","",VLOOKUP(B457,[1]Stations!$A$1:$S$42,3,FALSE))</f>
        <v>Balneario de Rincón</v>
      </c>
      <c r="D457" s="77">
        <f>IF(B457="", "",VLOOKUP(B457,[1]Stations!$A$1:$T$42,13,))</f>
        <v>18.340924999999999</v>
      </c>
      <c r="E457" s="77">
        <f>IF(B457=""," ",VLOOKUP(B457,[1]Stations!$A$1:$T$42,18,))</f>
        <v>-67.256005599999995</v>
      </c>
      <c r="F457" s="78" t="str">
        <f>IF(C457="","",VLOOKUP(B457,[1]Stations!$A$1:$S$42,19,FALSE))</f>
        <v>Route 5: Añasco - Aguadilla</v>
      </c>
      <c r="G457" s="46" t="s">
        <v>277</v>
      </c>
      <c r="H457" s="46" t="s">
        <v>301</v>
      </c>
      <c r="I457" s="75">
        <v>29</v>
      </c>
      <c r="J457" s="46">
        <v>8.14</v>
      </c>
      <c r="K457" s="65"/>
    </row>
    <row r="458" spans="1:11">
      <c r="A458" s="95">
        <v>43234</v>
      </c>
      <c r="B458" s="46" t="s">
        <v>191</v>
      </c>
      <c r="C458" s="74" t="str">
        <f>IF(B458="","",VLOOKUP(B458,[1]Stations!$A$1:$S$42,3,FALSE))</f>
        <v>Pico de Piedra</v>
      </c>
      <c r="D458" s="77">
        <f>IF(B458="", "",VLOOKUP(B458,[1]Stations!$A$1:$T$42,13,))</f>
        <v>18.3843639</v>
      </c>
      <c r="E458" s="77">
        <f>IF(B458=""," ",VLOOKUP(B458,[1]Stations!$A$1:$T$42,18,))</f>
        <v>-67.212988899999999</v>
      </c>
      <c r="F458" s="78" t="str">
        <f>IF(C458="","",VLOOKUP(B458,[1]Stations!$A$1:$S$42,19,FALSE))</f>
        <v>Route 5: Añasco - Aguadilla</v>
      </c>
      <c r="G458" s="46" t="s">
        <v>277</v>
      </c>
      <c r="H458" s="46" t="s">
        <v>301</v>
      </c>
      <c r="I458" s="75">
        <v>29.1</v>
      </c>
      <c r="J458" s="46">
        <v>8.1199999999999992</v>
      </c>
      <c r="K458" s="65"/>
    </row>
    <row r="459" spans="1:11">
      <c r="A459" s="95">
        <v>43234</v>
      </c>
      <c r="B459" s="46" t="s">
        <v>197</v>
      </c>
      <c r="C459" s="74" t="str">
        <f>IF(B459="","",VLOOKUP(B459,[1]Stations!$A$1:$S$42,3,FALSE))</f>
        <v>Balneario Crash Boat</v>
      </c>
      <c r="D459" s="77">
        <f>IF(B459="", "",VLOOKUP(B459,[1]Stations!$A$1:$T$42,13,))</f>
        <v>18.457666700000001</v>
      </c>
      <c r="E459" s="77">
        <f>IF(B459=""," ",VLOOKUP(B459,[1]Stations!$A$1:$T$42,18,))</f>
        <v>-67.163777800000005</v>
      </c>
      <c r="F459" s="78" t="str">
        <f>IF(C459="","",VLOOKUP(B459,[1]Stations!$A$1:$S$42,19,FALSE))</f>
        <v>Route 5: Añasco - Aguadilla</v>
      </c>
      <c r="G459" s="46" t="s">
        <v>277</v>
      </c>
      <c r="H459" s="46">
        <v>10</v>
      </c>
      <c r="I459" s="75">
        <v>28.9</v>
      </c>
      <c r="J459" s="46" t="s">
        <v>317</v>
      </c>
      <c r="K459" s="65"/>
    </row>
    <row r="460" spans="1:11">
      <c r="A460" s="95">
        <v>43235</v>
      </c>
      <c r="B460" s="46" t="s">
        <v>204</v>
      </c>
      <c r="C460" s="74" t="str">
        <f>IF(B460="","",VLOOKUP(B460,[1]Stations!$A$1:$S$42,3,FALSE))</f>
        <v>Muelle de Arecibo</v>
      </c>
      <c r="D460" s="77">
        <f>IF(B460="", "",VLOOKUP(B460,[1]Stations!$A$1:$T$42,13,))</f>
        <v>18.479258300000001</v>
      </c>
      <c r="E460" s="77">
        <f>IF(B460=""," ",VLOOKUP(B460,[1]Stations!$A$1:$T$42,18,))</f>
        <v>-66.700466700000007</v>
      </c>
      <c r="F460" s="78" t="str">
        <f>IF(C460="","",VLOOKUP(B460,[1]Stations!$A$1:$S$42,19,FALSE))</f>
        <v xml:space="preserve">Route: 6: Arecibo – Vega Alta </v>
      </c>
      <c r="G460" s="46" t="s">
        <v>277</v>
      </c>
      <c r="H460" s="46">
        <v>41</v>
      </c>
      <c r="I460" s="75">
        <v>28</v>
      </c>
      <c r="J460" s="46">
        <v>8.0399999999999991</v>
      </c>
      <c r="K460" s="65"/>
    </row>
    <row r="461" spans="1:11">
      <c r="A461" s="95">
        <v>43235</v>
      </c>
      <c r="B461" s="46" t="s">
        <v>210</v>
      </c>
      <c r="C461" s="74" t="str">
        <f>IF(B461="","",VLOOKUP(B461,[1]Stations!$A$1:$S$42,3,FALSE))</f>
        <v>Mar Chiquita</v>
      </c>
      <c r="D461" s="77">
        <f>IF(B461="", "",VLOOKUP(B461,[1]Stations!$A$1:$T$42,13,))</f>
        <v>18.472916699999999</v>
      </c>
      <c r="E461" s="77">
        <f>IF(B461=""," ",VLOOKUP(B461,[1]Stations!$A$1:$T$42,18,))</f>
        <v>-66.485655600000001</v>
      </c>
      <c r="F461" s="78" t="str">
        <f>IF(C461="","",VLOOKUP(B461,[1]Stations!$A$1:$S$42,19,FALSE))</f>
        <v xml:space="preserve">Route: 6: Arecibo – Vega Alta </v>
      </c>
      <c r="G461" s="46" t="s">
        <v>277</v>
      </c>
      <c r="H461" s="46" t="s">
        <v>301</v>
      </c>
      <c r="I461" s="75">
        <v>27.8</v>
      </c>
      <c r="J461" s="46">
        <v>8.09</v>
      </c>
      <c r="K461" s="65"/>
    </row>
    <row r="462" spans="1:11">
      <c r="A462" s="95">
        <v>43235</v>
      </c>
      <c r="B462" s="46" t="s">
        <v>216</v>
      </c>
      <c r="C462" s="74" t="str">
        <f>IF(B462="","",VLOOKUP(B462,[1]Stations!$A$1:$S$42,3,FALSE))</f>
        <v>Balneario de Puerto Nuevo</v>
      </c>
      <c r="D462" s="77">
        <f>IF(B462="", "",VLOOKUP(B462,[1]Stations!$A$1:$T$42,13,))</f>
        <v>18.4913667</v>
      </c>
      <c r="E462" s="77">
        <f>IF(B462=""," ",VLOOKUP(B462,[1]Stations!$A$1:$T$42,18,))</f>
        <v>-66.399044399999994</v>
      </c>
      <c r="F462" s="78" t="str">
        <f>IF(C462="","",VLOOKUP(B462,[1]Stations!$A$1:$S$42,19,FALSE))</f>
        <v xml:space="preserve">Route: 6: Arecibo – Vega Alta </v>
      </c>
      <c r="G462" s="46" t="s">
        <v>277</v>
      </c>
      <c r="H462" s="46" t="s">
        <v>301</v>
      </c>
      <c r="I462" s="75">
        <v>28.1</v>
      </c>
      <c r="J462" s="68">
        <v>8.1</v>
      </c>
      <c r="K462" s="65"/>
    </row>
    <row r="463" spans="1:11" ht="37">
      <c r="A463" s="95">
        <v>43235</v>
      </c>
      <c r="B463" s="46" t="s">
        <v>222</v>
      </c>
      <c r="C463" s="74" t="str">
        <f>IF(B463="","",VLOOKUP(B463,[1]Stations!$A$1:$S$42,3,FALSE))</f>
        <v>Balneario Cerro Gordo or Javier Calderón Nieves</v>
      </c>
      <c r="D463" s="77">
        <f>IF(B463="", "",VLOOKUP(B463,[1]Stations!$A$1:$T$42,13,))</f>
        <v>18.481249999999999</v>
      </c>
      <c r="E463" s="77">
        <f>IF(B463=""," ",VLOOKUP(B463,[1]Stations!$A$1:$T$42,18,))</f>
        <v>-66.340655600000005</v>
      </c>
      <c r="F463" s="78" t="str">
        <f>IF(C463="","",VLOOKUP(B463,[1]Stations!$A$1:$S$42,19,FALSE))</f>
        <v xml:space="preserve">Route: 6: Arecibo – Vega Alta </v>
      </c>
      <c r="G463" s="46" t="s">
        <v>277</v>
      </c>
      <c r="H463" s="46" t="s">
        <v>301</v>
      </c>
      <c r="I463" s="75">
        <v>28.2</v>
      </c>
      <c r="J463" s="46" t="s">
        <v>314</v>
      </c>
      <c r="K463" s="90"/>
    </row>
    <row r="464" spans="1:11">
      <c r="A464" s="94">
        <v>43241</v>
      </c>
      <c r="B464" s="46" t="s">
        <v>71</v>
      </c>
      <c r="C464" s="74" t="str">
        <f>IF(B464="","",VLOOKUP(B464,[1]Stations!$A$1:$S$42,3,FALSE))</f>
        <v>Balneario de Patillas</v>
      </c>
      <c r="D464" s="77">
        <f>IF(B464="", "",VLOOKUP(B464,[1]Stations!$A$1:$T$42,13,))</f>
        <v>17.973974999999999</v>
      </c>
      <c r="E464" s="77">
        <f>IF(B464=""," ",VLOOKUP(B464,[1]Stations!$A$1:$T$42,18,))</f>
        <v>-65.988980600000005</v>
      </c>
      <c r="F464" s="78" t="str">
        <f>IF(C464="","",VLOOKUP(B464,[1]Stations!$A$1:$S$42,19,FALSE))</f>
        <v>Route 2: Arroyo - Luquillo</v>
      </c>
      <c r="G464" s="26" t="s">
        <v>330</v>
      </c>
      <c r="H464" s="26">
        <v>31</v>
      </c>
      <c r="I464" s="39">
        <v>27</v>
      </c>
      <c r="J464" s="26" t="s">
        <v>305</v>
      </c>
      <c r="K464" s="37"/>
    </row>
    <row r="465" spans="1:11">
      <c r="A465" s="94">
        <v>43241</v>
      </c>
      <c r="B465" s="46" t="s">
        <v>77</v>
      </c>
      <c r="C465" s="74" t="str">
        <f>IF(B465="","",VLOOKUP(B465,[1]Stations!$A$1:$S$42,3,FALSE))</f>
        <v>Playa Guayanés</v>
      </c>
      <c r="D465" s="77">
        <f>IF(B465="", "",VLOOKUP(B465,[1]Stations!$A$1:$T$42,13,))</f>
        <v>18.062694400000002</v>
      </c>
      <c r="E465" s="77">
        <f>IF(B465=""," ",VLOOKUP(B465,[1]Stations!$A$1:$T$42,18,))</f>
        <v>-65.819194400000001</v>
      </c>
      <c r="F465" s="78" t="str">
        <f>IF(C465="","",VLOOKUP(B465,[1]Stations!$A$1:$S$42,19,FALSE))</f>
        <v>Route 2: Arroyo - Luquillo</v>
      </c>
      <c r="G465" s="26" t="s">
        <v>330</v>
      </c>
      <c r="H465" s="26">
        <v>75</v>
      </c>
      <c r="I465" s="39">
        <v>27.5</v>
      </c>
      <c r="J465" s="26" t="s">
        <v>305</v>
      </c>
      <c r="K465" s="37"/>
    </row>
    <row r="466" spans="1:11">
      <c r="A466" s="94">
        <v>43241</v>
      </c>
      <c r="B466" s="46" t="s">
        <v>83</v>
      </c>
      <c r="C466" s="74" t="str">
        <f>IF(B466="","",VLOOKUP(B466,[1]Stations!$A$1:$S$42,3,FALSE))</f>
        <v>Balneario Punta Santiago</v>
      </c>
      <c r="D466" s="77">
        <f>IF(B466="", "",VLOOKUP(B466,[1]Stations!$A$1:$T$42,13,))</f>
        <v>18.158413899999999</v>
      </c>
      <c r="E466" s="77">
        <f>IF(B466=""," ",VLOOKUP(B466,[1]Stations!$A$1:$T$42,18,))</f>
        <v>-65.755186100000003</v>
      </c>
      <c r="F466" s="78" t="str">
        <f>IF(C466="","",VLOOKUP(B466,[1]Stations!$A$1:$S$42,19,FALSE))</f>
        <v>Route 2: Arroyo - Luquillo</v>
      </c>
      <c r="G466" s="26" t="s">
        <v>330</v>
      </c>
      <c r="H466" s="26">
        <v>31</v>
      </c>
      <c r="I466" s="39">
        <v>27.5</v>
      </c>
      <c r="J466" s="26" t="s">
        <v>305</v>
      </c>
      <c r="K466" s="37"/>
    </row>
    <row r="467" spans="1:11">
      <c r="A467" s="94">
        <v>43241</v>
      </c>
      <c r="B467" s="46" t="s">
        <v>151</v>
      </c>
      <c r="C467" s="74" t="str">
        <f>IF(B467="","",VLOOKUP(B467,[1]Stations!$A$1:$S$42,3,FALSE))</f>
        <v>Playa el Combate</v>
      </c>
      <c r="D467" s="77">
        <f>IF(B467="", "",VLOOKUP(B467,[1]Stations!$A$1:$T$42,13,))</f>
        <v>17.9747944</v>
      </c>
      <c r="E467" s="77">
        <f>IF(B467=""," ",VLOOKUP(B467,[1]Stations!$A$1:$T$42,18,))</f>
        <v>-67.212905599999999</v>
      </c>
      <c r="F467" s="78" t="str">
        <f>IF(C467="","",VLOOKUP(B467,[1]Stations!$A$1:$S$42,19,FALSE))</f>
        <v>Route 4: Cabo Rojo</v>
      </c>
      <c r="G467" s="26" t="s">
        <v>330</v>
      </c>
      <c r="H467" s="26" t="s">
        <v>301</v>
      </c>
      <c r="I467" s="39">
        <v>27.1</v>
      </c>
      <c r="J467" s="26" t="s">
        <v>305</v>
      </c>
      <c r="K467" s="37"/>
    </row>
    <row r="468" spans="1:11" ht="37">
      <c r="A468" s="94">
        <v>43250</v>
      </c>
      <c r="B468" s="46" t="s">
        <v>9</v>
      </c>
      <c r="C468" s="74" t="str">
        <f>IF(B468="","",VLOOKUP(B468,[1]Stations!$A$1:$S$42,3,FALSE))</f>
        <v>Balneario Manuel “Nolo” Morales or Sardinera</v>
      </c>
      <c r="D468" s="77">
        <f>IF(B468="", "",VLOOKUP(B468,[1]Stations!$A$1:$T$42,13,))</f>
        <v>18.474694400000001</v>
      </c>
      <c r="E468" s="77">
        <f>IF(B468=""," ",VLOOKUP(B468,[1]Stations!$A$1:$T$42,18,))</f>
        <v>-66.280891699999998</v>
      </c>
      <c r="F468" s="78" t="str">
        <f>IF(C468="","",VLOOKUP(B468,[1]Stations!$A$1:$S$42,19,FALSE))</f>
        <v>Route 1: Dorado - Loíza</v>
      </c>
      <c r="G468" s="26" t="s">
        <v>277</v>
      </c>
      <c r="H468" s="26">
        <v>30</v>
      </c>
      <c r="I468" s="39">
        <v>28.9</v>
      </c>
      <c r="J468" s="26">
        <v>7.98</v>
      </c>
      <c r="K468" s="37"/>
    </row>
    <row r="469" spans="1:11">
      <c r="A469" s="94">
        <v>43250</v>
      </c>
      <c r="B469" s="46" t="s">
        <v>16</v>
      </c>
      <c r="C469" s="74" t="str">
        <f>IF(B469="","",VLOOKUP(B469,[1]Stations!$A$1:$S$42,3,FALSE))</f>
        <v>Balneario Punta Salinas</v>
      </c>
      <c r="D469" s="77">
        <f>IF(B469="", "",VLOOKUP(B469,[1]Stations!$A$1:$T$42,13,))</f>
        <v>18.471658300000001</v>
      </c>
      <c r="E469" s="77">
        <f>IF(B469=""," ",VLOOKUP(B469,[1]Stations!$A$1:$T$42,18,))</f>
        <v>-66.185994399999998</v>
      </c>
      <c r="F469" s="78" t="str">
        <f>IF(C469="","",VLOOKUP(B469,[1]Stations!$A$1:$S$42,19,FALSE))</f>
        <v>Route 1: Dorado - Loíza</v>
      </c>
      <c r="G469" s="26" t="s">
        <v>277</v>
      </c>
      <c r="H469" s="26" t="s">
        <v>301</v>
      </c>
      <c r="I469" s="39">
        <v>28</v>
      </c>
      <c r="J469" s="26">
        <v>8.09</v>
      </c>
      <c r="K469" s="37"/>
    </row>
    <row r="470" spans="1:11">
      <c r="A470" s="94">
        <v>43250</v>
      </c>
      <c r="B470" s="46" t="s">
        <v>22</v>
      </c>
      <c r="C470" s="74" t="str">
        <f>IF(B470="","",VLOOKUP(B470,[1]Stations!$A$1:$S$42,3,FALSE))</f>
        <v>Balneario El Escambrón</v>
      </c>
      <c r="D470" s="77">
        <f>IF(B470="", "",VLOOKUP(B470,[1]Stations!$A$1:$T$42,13,))</f>
        <v>18.467236100000001</v>
      </c>
      <c r="E470" s="77">
        <f>IF(B470=""," ",VLOOKUP(B470,[1]Stations!$A$1:$T$42,18,))</f>
        <v>-66.089958300000006</v>
      </c>
      <c r="F470" s="78" t="str">
        <f>IF(C470="","",VLOOKUP(B470,[1]Stations!$A$1:$S$42,19,FALSE))</f>
        <v>Route 1: Dorado - Loíza</v>
      </c>
      <c r="G470" s="26" t="s">
        <v>277</v>
      </c>
      <c r="H470" s="26">
        <v>20</v>
      </c>
      <c r="I470" s="39">
        <v>28.4</v>
      </c>
      <c r="J470" s="26">
        <v>8.07</v>
      </c>
      <c r="K470" s="37"/>
    </row>
    <row r="471" spans="1:11">
      <c r="A471" s="94">
        <v>43250</v>
      </c>
      <c r="B471" s="46" t="s">
        <v>280</v>
      </c>
      <c r="C471" s="74" t="str">
        <f>IF(B471="","",VLOOKUP(B471,[1]Stations!$A$1:$S$42,3,FALSE))</f>
        <v>Playa Sixto Escobar</v>
      </c>
      <c r="D471" s="77">
        <f>IF(B471="", "",VLOOKUP(B471,[1]Stations!$A$1:$T$42,13,))</f>
        <v>18.466730600000002</v>
      </c>
      <c r="E471" s="77">
        <f>IF(B471=""," ",VLOOKUP(B471,[1]Stations!$A$1:$T$42,18,))</f>
        <v>-66.086666699999995</v>
      </c>
      <c r="F471" s="78" t="str">
        <f>IF(C471="","",VLOOKUP(B471,[1]Stations!$A$1:$S$42,19,FALSE))</f>
        <v>Route 1: Dorado - Loíza</v>
      </c>
      <c r="G471" s="26" t="s">
        <v>277</v>
      </c>
      <c r="H471" s="26">
        <v>10</v>
      </c>
      <c r="I471" s="39">
        <v>28.5</v>
      </c>
      <c r="J471" s="26">
        <v>8.0399999999999991</v>
      </c>
      <c r="K471" s="37"/>
    </row>
    <row r="472" spans="1:11">
      <c r="A472" s="94">
        <v>43250</v>
      </c>
      <c r="B472" s="46" t="s">
        <v>33</v>
      </c>
      <c r="C472" s="74" t="str">
        <f>IF(B472="","",VLOOKUP(B472,[1]Stations!$A$1:$S$42,3,FALSE))</f>
        <v>Playita del Condado</v>
      </c>
      <c r="D472" s="77">
        <f>IF(B472="", "",VLOOKUP(B472,[1]Stations!$A$1:$T$42,13,))</f>
        <v>18.461130600000001</v>
      </c>
      <c r="E472" s="77">
        <f>IF(B472=""," ",VLOOKUP(B472,[1]Stations!$A$1:$T$42,18,))</f>
        <v>-66.082408299999997</v>
      </c>
      <c r="F472" s="78" t="str">
        <f>IF(C472="","",VLOOKUP(B472,[1]Stations!$A$1:$S$42,19,FALSE))</f>
        <v>Route 1: Dorado - Loíza</v>
      </c>
      <c r="G472" s="26" t="s">
        <v>277</v>
      </c>
      <c r="H472" s="26" t="s">
        <v>301</v>
      </c>
      <c r="I472" s="39">
        <v>28.8</v>
      </c>
      <c r="J472" s="26">
        <v>8.11</v>
      </c>
      <c r="K472" s="37"/>
    </row>
    <row r="473" spans="1:11">
      <c r="A473" s="94">
        <v>43250</v>
      </c>
      <c r="B473" s="46" t="s">
        <v>39</v>
      </c>
      <c r="C473" s="74" t="str">
        <f>IF(B473="","",VLOOKUP(B473,[1]Stations!$A$1:$S$42,3,FALSE))</f>
        <v>Ocean Park</v>
      </c>
      <c r="D473" s="77">
        <f>IF(B473="", "",VLOOKUP(B473,[1]Stations!$A$1:$T$42,13,))</f>
        <v>18.453011100000001</v>
      </c>
      <c r="E473" s="77">
        <f>IF(B473=""," ",VLOOKUP(B473,[1]Stations!$A$1:$T$42,18,))</f>
        <v>-66.048880600000004</v>
      </c>
      <c r="F473" s="78" t="str">
        <f>IF(C473="","",VLOOKUP(B473,[1]Stations!$A$1:$S$42,19,FALSE))</f>
        <v>Route 1: Dorado - Loíza</v>
      </c>
      <c r="G473" s="26" t="s">
        <v>277</v>
      </c>
      <c r="H473" s="26" t="s">
        <v>301</v>
      </c>
      <c r="I473" s="39">
        <v>28.3</v>
      </c>
      <c r="J473" s="26">
        <v>8.14</v>
      </c>
      <c r="K473" s="37"/>
    </row>
    <row r="474" spans="1:11">
      <c r="A474" s="94">
        <v>43250</v>
      </c>
      <c r="B474" s="46" t="s">
        <v>45</v>
      </c>
      <c r="C474" s="74" t="str">
        <f>IF(B474="","",VLOOKUP(B474,[1]Stations!$A$1:$S$42,3,FALSE))</f>
        <v>Playa El Alambique</v>
      </c>
      <c r="D474" s="77">
        <f>IF(B474="", "",VLOOKUP(B474,[1]Stations!$A$1:$T$42,13,))</f>
        <v>18.444091700000001</v>
      </c>
      <c r="E474" s="77">
        <f>IF(B474=""," ",VLOOKUP(B474,[1]Stations!$A$1:$T$42,18,))</f>
        <v>-66.022149999999996</v>
      </c>
      <c r="F474" s="78" t="str">
        <f>IF(C474="","",VLOOKUP(B474,[1]Stations!$A$1:$S$42,19,FALSE))</f>
        <v>Route 1: Dorado - Loíza</v>
      </c>
      <c r="G474" s="26" t="s">
        <v>277</v>
      </c>
      <c r="H474" s="26" t="s">
        <v>301</v>
      </c>
      <c r="I474" s="39">
        <v>28.8</v>
      </c>
      <c r="J474" s="26">
        <v>8.14</v>
      </c>
      <c r="K474" s="37"/>
    </row>
    <row r="475" spans="1:11">
      <c r="A475" s="94">
        <v>43250</v>
      </c>
      <c r="B475" s="46" t="s">
        <v>51</v>
      </c>
      <c r="C475" s="74" t="str">
        <f>IF(B475="","",VLOOKUP(B475,[1]Stations!$A$1:$S$42,3,FALSE))</f>
        <v>Balneario de Carolina</v>
      </c>
      <c r="D475" s="77">
        <f>IF(B475="", "",VLOOKUP(B475,[1]Stations!$A$1:$T$42,13,))</f>
        <v>18.4459889</v>
      </c>
      <c r="E475" s="77">
        <f>IF(B475=""," ",VLOOKUP(B475,[1]Stations!$A$1:$T$42,18,))</f>
        <v>-66.003572199999994</v>
      </c>
      <c r="F475" s="78" t="str">
        <f>IF(C475="","",VLOOKUP(B475,[1]Stations!$A$1:$S$42,19,FALSE))</f>
        <v>Route 1: Dorado - Loíza</v>
      </c>
      <c r="G475" s="26" t="s">
        <v>277</v>
      </c>
      <c r="H475" s="26" t="s">
        <v>301</v>
      </c>
      <c r="I475" s="39">
        <v>28.8</v>
      </c>
      <c r="J475" s="26">
        <v>8.11</v>
      </c>
      <c r="K475" s="37"/>
    </row>
    <row r="476" spans="1:11">
      <c r="A476" s="94">
        <v>43250</v>
      </c>
      <c r="B476" s="46" t="s">
        <v>58</v>
      </c>
      <c r="C476" s="74" t="str">
        <f>IF(B476="","",VLOOKUP(B476,[1]Stations!$A$1:$S$42,3,FALSE))</f>
        <v>Vacía Talega</v>
      </c>
      <c r="D476" s="77">
        <f>IF(B476="", "",VLOOKUP(B476,[1]Stations!$A$1:$T$42,13,))</f>
        <v>18.4478583</v>
      </c>
      <c r="E476" s="77">
        <f>IF(B476=""," ",VLOOKUP(B476,[1]Stations!$A$1:$T$42,18,))</f>
        <v>-65.906230600000001</v>
      </c>
      <c r="F476" s="78" t="str">
        <f>IF(C476="","",VLOOKUP(B476,[1]Stations!$A$1:$S$42,19,FALSE))</f>
        <v>Route 1: Dorado - Loíza</v>
      </c>
      <c r="G476" s="26" t="s">
        <v>277</v>
      </c>
      <c r="H476" s="26" t="s">
        <v>301</v>
      </c>
      <c r="I476" s="39">
        <v>29.2</v>
      </c>
      <c r="J476" s="26">
        <v>8.1</v>
      </c>
      <c r="K476" s="49"/>
    </row>
    <row r="477" spans="1:11">
      <c r="A477" s="94">
        <v>43250</v>
      </c>
      <c r="B477" s="46" t="s">
        <v>65</v>
      </c>
      <c r="C477" s="74" t="str">
        <f>IF(B477="","",VLOOKUP(B477,[1]Stations!$A$1:$S$42,3,FALSE))</f>
        <v>Balneario Punta Guilarte</v>
      </c>
      <c r="D477" s="77">
        <f>IF(B477="", "",VLOOKUP(B477,[1]Stations!$A$1:$T$42,13,))</f>
        <v>17.9620417</v>
      </c>
      <c r="E477" s="77">
        <f>IF(B477=""," ",VLOOKUP(B477,[1]Stations!$A$1:$T$42,18,))</f>
        <v>-66.040000000000006</v>
      </c>
      <c r="F477" s="78" t="str">
        <f>IF(C477="","",VLOOKUP(B477,[1]Stations!$A$1:$S$42,19,FALSE))</f>
        <v>Route 2: Arroyo - Luquillo</v>
      </c>
      <c r="G477" s="26" t="s">
        <v>277</v>
      </c>
      <c r="H477" s="26">
        <v>10</v>
      </c>
      <c r="I477" s="39">
        <v>27.7</v>
      </c>
      <c r="J477" s="26">
        <v>7.92</v>
      </c>
      <c r="K477" s="50"/>
    </row>
    <row r="478" spans="1:11">
      <c r="A478" s="94">
        <v>43250</v>
      </c>
      <c r="B478" s="46" t="s">
        <v>71</v>
      </c>
      <c r="C478" s="74" t="str">
        <f>IF(B478="","",VLOOKUP(B478,[1]Stations!$A$1:$S$42,3,FALSE))</f>
        <v>Balneario de Patillas</v>
      </c>
      <c r="D478" s="77">
        <f>IF(B478="", "",VLOOKUP(B478,[1]Stations!$A$1:$T$42,13,))</f>
        <v>17.973974999999999</v>
      </c>
      <c r="E478" s="77">
        <f>IF(B478=""," ",VLOOKUP(B478,[1]Stations!$A$1:$T$42,18,))</f>
        <v>-65.988980600000005</v>
      </c>
      <c r="F478" s="78" t="str">
        <f>IF(C478="","",VLOOKUP(B478,[1]Stations!$A$1:$S$42,19,FALSE))</f>
        <v>Route 2: Arroyo - Luquillo</v>
      </c>
      <c r="G478" s="26" t="s">
        <v>277</v>
      </c>
      <c r="H478" s="26">
        <v>20</v>
      </c>
      <c r="I478" s="39">
        <v>28.8</v>
      </c>
      <c r="J478" s="26">
        <v>8.09</v>
      </c>
      <c r="K478" s="49"/>
    </row>
    <row r="479" spans="1:11">
      <c r="A479" s="94">
        <v>43250</v>
      </c>
      <c r="B479" s="46" t="s">
        <v>77</v>
      </c>
      <c r="C479" s="74" t="str">
        <f>IF(B479="","",VLOOKUP(B479,[1]Stations!$A$1:$S$42,3,FALSE))</f>
        <v>Playa Guayanés</v>
      </c>
      <c r="D479" s="77">
        <f>IF(B479="", "",VLOOKUP(B479,[1]Stations!$A$1:$T$42,13,))</f>
        <v>18.062694400000002</v>
      </c>
      <c r="E479" s="77">
        <f>IF(B479=""," ",VLOOKUP(B479,[1]Stations!$A$1:$T$42,18,))</f>
        <v>-65.819194400000001</v>
      </c>
      <c r="F479" s="78" t="str">
        <f>IF(C479="","",VLOOKUP(B479,[1]Stations!$A$1:$S$42,19,FALSE))</f>
        <v>Route 2: Arroyo - Luquillo</v>
      </c>
      <c r="G479" s="26" t="s">
        <v>277</v>
      </c>
      <c r="H479" s="26">
        <v>81</v>
      </c>
      <c r="I479" s="39">
        <v>29.2</v>
      </c>
      <c r="J479" s="26">
        <v>8.09</v>
      </c>
      <c r="K479" s="37"/>
    </row>
    <row r="480" spans="1:11">
      <c r="A480" s="94">
        <v>43250</v>
      </c>
      <c r="B480" s="46" t="s">
        <v>83</v>
      </c>
      <c r="C480" s="74" t="str">
        <f>IF(B480="","",VLOOKUP(B480,[1]Stations!$A$1:$S$42,3,FALSE))</f>
        <v>Balneario Punta Santiago</v>
      </c>
      <c r="D480" s="77">
        <f>IF(B480="", "",VLOOKUP(B480,[1]Stations!$A$1:$T$42,13,))</f>
        <v>18.158413899999999</v>
      </c>
      <c r="E480" s="77">
        <f>IF(B480=""," ",VLOOKUP(B480,[1]Stations!$A$1:$T$42,18,))</f>
        <v>-65.755186100000003</v>
      </c>
      <c r="F480" s="78" t="str">
        <f>IF(C480="","",VLOOKUP(B480,[1]Stations!$A$1:$S$42,19,FALSE))</f>
        <v>Route 2: Arroyo - Luquillo</v>
      </c>
      <c r="G480" s="26" t="s">
        <v>277</v>
      </c>
      <c r="H480" s="26">
        <v>20</v>
      </c>
      <c r="I480" s="39">
        <v>27.9</v>
      </c>
      <c r="J480" s="26">
        <v>8.14</v>
      </c>
      <c r="K480" s="37"/>
    </row>
    <row r="481" spans="1:11">
      <c r="A481" s="94">
        <v>43250</v>
      </c>
      <c r="B481" s="46" t="s">
        <v>88</v>
      </c>
      <c r="C481" s="74" t="str">
        <f>IF(B481="","",VLOOKUP(B481,[1]Stations!$A$1:$S$42,3,FALSE))</f>
        <v>Tropical Beach</v>
      </c>
      <c r="D481" s="77">
        <f>IF(B481="", "",VLOOKUP(B481,[1]Stations!$A$1:$T$42,13,))</f>
        <v>18.186927799999999</v>
      </c>
      <c r="E481" s="77">
        <f>IF(B481=""," ",VLOOKUP(B481,[1]Stations!$A$1:$T$42,18,))</f>
        <v>-65.725966700000001</v>
      </c>
      <c r="F481" s="78" t="str">
        <f>IF(C481="","",VLOOKUP(B481,[1]Stations!$A$1:$S$42,19,FALSE))</f>
        <v>Route 2: Arroyo - Luquillo</v>
      </c>
      <c r="G481" s="26" t="s">
        <v>277</v>
      </c>
      <c r="H481" s="38">
        <v>17329</v>
      </c>
      <c r="I481" s="39">
        <v>27.9</v>
      </c>
      <c r="J481" s="26">
        <v>8.27</v>
      </c>
      <c r="K481" s="37"/>
    </row>
    <row r="482" spans="1:11">
      <c r="A482" s="94">
        <v>43250</v>
      </c>
      <c r="B482" s="46" t="s">
        <v>94</v>
      </c>
      <c r="C482" s="74" t="str">
        <f>IF(B482="","",VLOOKUP(B482,[1]Stations!$A$1:$S$42,3,FALSE))</f>
        <v>Balneario Seven Seas</v>
      </c>
      <c r="D482" s="77">
        <f>IF(B482="", "",VLOOKUP(B482,[1]Stations!$A$1:$T$42,13,))</f>
        <v>18.369266700000001</v>
      </c>
      <c r="E482" s="77">
        <f>IF(B482=""," ",VLOOKUP(B482,[1]Stations!$A$1:$T$42,18,))</f>
        <v>-65.636072200000001</v>
      </c>
      <c r="F482" s="78" t="str">
        <f>IF(C482="","",VLOOKUP(B482,[1]Stations!$A$1:$S$42,19,FALSE))</f>
        <v>Route 2: Arroyo - Luquillo</v>
      </c>
      <c r="G482" s="26" t="s">
        <v>277</v>
      </c>
      <c r="H482" s="26" t="s">
        <v>301</v>
      </c>
      <c r="I482" s="39">
        <v>28.9</v>
      </c>
      <c r="J482" s="26">
        <v>8.17</v>
      </c>
      <c r="K482" s="37"/>
    </row>
    <row r="483" spans="1:11">
      <c r="A483" s="94">
        <v>43250</v>
      </c>
      <c r="B483" s="46" t="s">
        <v>99</v>
      </c>
      <c r="C483" s="74" t="str">
        <f>IF(B483="","",VLOOKUP(B483,[1]Stations!$A$1:$S$42,3,FALSE))</f>
        <v>Playa Azul</v>
      </c>
      <c r="D483" s="77">
        <f>IF(B483="", "",VLOOKUP(B483,[1]Stations!$A$1:$T$42,13,))</f>
        <v>18.3818667</v>
      </c>
      <c r="E483" s="77">
        <f>IF(B483=""," ",VLOOKUP(B483,[1]Stations!$A$1:$T$42,18,))</f>
        <v>-65.718458299999995</v>
      </c>
      <c r="F483" s="78" t="str">
        <f>IF(C483="","",VLOOKUP(B483,[1]Stations!$A$1:$S$42,19,FALSE))</f>
        <v>Route 2: Arroyo - Luquillo</v>
      </c>
      <c r="G483" s="26" t="s">
        <v>277</v>
      </c>
      <c r="H483" s="26" t="s">
        <v>301</v>
      </c>
      <c r="I483" s="39">
        <v>28.9</v>
      </c>
      <c r="J483" s="26">
        <v>8.14</v>
      </c>
      <c r="K483" s="49"/>
    </row>
    <row r="484" spans="1:11">
      <c r="A484" s="94">
        <v>43249</v>
      </c>
      <c r="B484" s="46" t="s">
        <v>105</v>
      </c>
      <c r="C484" s="74" t="str">
        <f>IF(B484="","",VLOOKUP(B484,[1]Stations!$A$1:$S$42,3,FALSE))</f>
        <v>Balneario La Monserrate</v>
      </c>
      <c r="D484" s="77">
        <f>IF(B484="", "",VLOOKUP(B484,[1]Stations!$A$1:$T$42,13,))</f>
        <v>18.385591699999999</v>
      </c>
      <c r="E484" s="77">
        <f>IF(B484=""," ",VLOOKUP(B484,[1]Stations!$A$1:$T$42,18,))</f>
        <v>-65.729472200000004</v>
      </c>
      <c r="F484" s="78" t="str">
        <f>IF(C484="","",VLOOKUP(B484,[1]Stations!$A$1:$S$42,19,FALSE))</f>
        <v>Route 2: Arroyo - Luquillo</v>
      </c>
      <c r="G484" s="26" t="s">
        <v>277</v>
      </c>
      <c r="H484" s="26" t="s">
        <v>301</v>
      </c>
      <c r="I484" s="39">
        <v>28.5</v>
      </c>
      <c r="J484" s="26">
        <v>8.1</v>
      </c>
      <c r="K484" s="49"/>
    </row>
    <row r="485" spans="1:11">
      <c r="A485" s="94">
        <v>43249</v>
      </c>
      <c r="B485" s="46" t="s">
        <v>113</v>
      </c>
      <c r="C485" s="74" t="str">
        <f>IF(B485="","",VLOOKUP(B485,[1]Stations!$A$1:$S$42,3,FALSE))</f>
        <v>Playita Rosada</v>
      </c>
      <c r="D485" s="77">
        <f>IF(B485="", "",VLOOKUP(B485,[1]Stations!$A$1:$T$42,13,))</f>
        <v>17.971716700000002</v>
      </c>
      <c r="E485" s="77">
        <f>IF(B485=""," ",VLOOKUP(B485,[1]Stations!$A$1:$T$42,18,))</f>
        <v>-66.031499999999994</v>
      </c>
      <c r="F485" s="78" t="str">
        <f>IF(C485="","",VLOOKUP(B485,[1]Stations!$A$1:$S$42,19,FALSE))</f>
        <v>Route 3: Lajas - Salinas</v>
      </c>
      <c r="G485" s="26" t="s">
        <v>277</v>
      </c>
      <c r="H485" s="38" t="s">
        <v>301</v>
      </c>
      <c r="I485" s="39">
        <v>27.3</v>
      </c>
      <c r="J485" s="26">
        <v>7.93</v>
      </c>
      <c r="K485" s="49"/>
    </row>
    <row r="486" spans="1:11">
      <c r="A486" s="94">
        <v>43249</v>
      </c>
      <c r="B486" s="46" t="s">
        <v>120</v>
      </c>
      <c r="C486" s="74" t="str">
        <f>IF(B486="","",VLOOKUP(B486,[1]Stations!$A$1:$S$42,3,FALSE))</f>
        <v>Playa Santa</v>
      </c>
      <c r="D486" s="77">
        <f>IF(B486="", "",VLOOKUP(B486,[1]Stations!$A$1:$T$42,13,))</f>
        <v>17.937711100000001</v>
      </c>
      <c r="E486" s="77">
        <f>IF(B486=""," ",VLOOKUP(B486,[1]Stations!$A$1:$T$42,18,))</f>
        <v>-66.955197200000001</v>
      </c>
      <c r="F486" s="78" t="str">
        <f>IF(C486="","",VLOOKUP(B486,[1]Stations!$A$1:$S$42,19,FALSE))</f>
        <v>Route 3: Lajas - Salinas</v>
      </c>
      <c r="G486" s="26" t="s">
        <v>277</v>
      </c>
      <c r="H486" s="26" t="s">
        <v>301</v>
      </c>
      <c r="I486" s="39">
        <v>27.8</v>
      </c>
      <c r="J486" s="26">
        <v>7.96</v>
      </c>
      <c r="K486" s="49"/>
    </row>
    <row r="487" spans="1:11">
      <c r="A487" s="94">
        <v>43249</v>
      </c>
      <c r="B487" s="46" t="s">
        <v>127</v>
      </c>
      <c r="C487" s="74" t="str">
        <f>IF(B487="","",VLOOKUP(B487,[1]Stations!$A$1:$S$42,3,FALSE))</f>
        <v>Caña Gorda</v>
      </c>
      <c r="D487" s="77">
        <f>IF(B487="", "",VLOOKUP(B487,[1]Stations!$A$1:$T$42,13,))</f>
        <v>17.952530599999999</v>
      </c>
      <c r="E487" s="77">
        <f>IF(B487=""," ",VLOOKUP(B487,[1]Stations!$A$1:$T$42,18,))</f>
        <v>-66.884561099999999</v>
      </c>
      <c r="F487" s="78" t="str">
        <f>IF(C487="","",VLOOKUP(B487,[1]Stations!$A$1:$S$42,19,FALSE))</f>
        <v>Route 3: Lajas - Salinas</v>
      </c>
      <c r="G487" s="26" t="s">
        <v>277</v>
      </c>
      <c r="H487" s="26">
        <v>10</v>
      </c>
      <c r="I487" s="39">
        <v>28.5</v>
      </c>
      <c r="J487" s="26">
        <v>8.1</v>
      </c>
      <c r="K487" s="49"/>
    </row>
    <row r="488" spans="1:11">
      <c r="A488" s="94">
        <v>43249</v>
      </c>
      <c r="B488" s="46" t="s">
        <v>132</v>
      </c>
      <c r="C488" s="74" t="s">
        <v>302</v>
      </c>
      <c r="D488" s="77">
        <f>IF(B488="", "",VLOOKUP(B488,[1]Stations!$A$1:$T$42,13,))</f>
        <v>17.969283300000001</v>
      </c>
      <c r="E488" s="77">
        <f>IF(B488=""," ",VLOOKUP(B488,[1]Stations!$A$1:$T$42,18,))</f>
        <v>-66.602727799999997</v>
      </c>
      <c r="F488" s="78" t="str">
        <f>IF(C488="","",VLOOKUP(B488,[1]Stations!$A$1:$S$42,19,FALSE))</f>
        <v>Route 3: Lajas - Salinas</v>
      </c>
      <c r="G488" s="26" t="s">
        <v>277</v>
      </c>
      <c r="H488" s="26" t="s">
        <v>301</v>
      </c>
      <c r="I488" s="39">
        <v>28.9</v>
      </c>
      <c r="J488" s="26">
        <v>8.16</v>
      </c>
      <c r="K488" s="49"/>
    </row>
    <row r="489" spans="1:11">
      <c r="A489" s="94">
        <v>43249</v>
      </c>
      <c r="B489" s="46" t="s">
        <v>144</v>
      </c>
      <c r="C489" s="74" t="str">
        <f>IF(B489="","",VLOOKUP(B489,[1]Stations!$A$1:$S$42,3,FALSE))</f>
        <v>Balneario de Salinas</v>
      </c>
      <c r="D489" s="77">
        <f>IF(B489="", "",VLOOKUP(B489,[1]Stations!$A$1:$T$42,13,))</f>
        <v>17.977588900000001</v>
      </c>
      <c r="E489" s="77">
        <f>IF(B489=""," ",VLOOKUP(B489,[1]Stations!$A$1:$T$42,18,))</f>
        <v>-66.332497200000006</v>
      </c>
      <c r="F489" s="78" t="str">
        <f>IF(C489="","",VLOOKUP(B489,[1]Stations!$A$1:$S$42,19,FALSE))</f>
        <v>Route 3: Lajas - Salinas</v>
      </c>
      <c r="G489" s="26" t="s">
        <v>277</v>
      </c>
      <c r="H489" s="38" t="s">
        <v>301</v>
      </c>
      <c r="I489" s="39">
        <v>29.8</v>
      </c>
      <c r="J489" s="26">
        <v>8.19</v>
      </c>
      <c r="K489" s="49"/>
    </row>
    <row r="490" spans="1:11">
      <c r="A490" s="94">
        <v>43249</v>
      </c>
      <c r="B490" s="46" t="s">
        <v>172</v>
      </c>
      <c r="C490" s="74" t="str">
        <f>IF(B490="","",VLOOKUP(B490,[1]Stations!$A$1:$S$42,3,FALSE))</f>
        <v>Villa Lamela</v>
      </c>
      <c r="D490" s="77">
        <f>IF(B490="", "",VLOOKUP(B490,[1]Stations!$A$1:$T$42,13,))</f>
        <v>18.064533300000001</v>
      </c>
      <c r="E490" s="77">
        <f>IF(B490=""," ",VLOOKUP(B490,[1]Stations!$A$1:$T$42,18,))</f>
        <v>-67.197527800000003</v>
      </c>
      <c r="F490" s="78" t="str">
        <f>IF(C490="","",VLOOKUP(B490,[1]Stations!$A$1:$S$42,19,FALSE))</f>
        <v>Route 4: Cabo Rojo</v>
      </c>
      <c r="G490" s="26" t="s">
        <v>277</v>
      </c>
      <c r="H490" s="26" t="s">
        <v>301</v>
      </c>
      <c r="I490" s="39">
        <v>28.2</v>
      </c>
      <c r="J490" s="26">
        <v>8.08</v>
      </c>
      <c r="K490" s="49"/>
    </row>
    <row r="491" spans="1:11">
      <c r="A491" s="94">
        <v>43249</v>
      </c>
      <c r="B491" s="46" t="s">
        <v>167</v>
      </c>
      <c r="C491" s="74" t="str">
        <f>IF(B491="","",VLOOKUP(B491,[1]Stations!$A$1:$S$42,3,FALSE))</f>
        <v xml:space="preserve">Playa Buyé </v>
      </c>
      <c r="D491" s="77">
        <f>IF(B491="", "",VLOOKUP(B491,[1]Stations!$A$1:$T$42,13,))</f>
        <v>18.048872200000002</v>
      </c>
      <c r="E491" s="77">
        <f>IF(B491=""," ",VLOOKUP(B491,[1]Stations!$A$1:$T$42,18,))</f>
        <v>-67.198625000000007</v>
      </c>
      <c r="F491" s="78" t="str">
        <f>IF(C491="","",VLOOKUP(B491,[1]Stations!$A$1:$S$42,19,FALSE))</f>
        <v>Route 4: Cabo Rojo</v>
      </c>
      <c r="G491" s="26" t="s">
        <v>277</v>
      </c>
      <c r="H491" s="26">
        <v>10</v>
      </c>
      <c r="I491" s="39">
        <v>27.9</v>
      </c>
      <c r="J491" s="26">
        <v>8.0500000000000007</v>
      </c>
      <c r="K491" s="49"/>
    </row>
    <row r="492" spans="1:11">
      <c r="A492" s="94">
        <v>43249</v>
      </c>
      <c r="B492" s="46" t="s">
        <v>161</v>
      </c>
      <c r="C492" s="74" t="str">
        <f>IF(B492="","",VLOOKUP(B492,[1]Stations!$A$1:$S$42,3,FALSE))</f>
        <v>Balneario de Boquerón</v>
      </c>
      <c r="D492" s="77">
        <f>IF(B492="", "",VLOOKUP(B492,[1]Stations!$A$1:$T$42,13,))</f>
        <v>18.019441700000002</v>
      </c>
      <c r="E492" s="77">
        <f>IF(B492=""," ",VLOOKUP(B492,[1]Stations!$A$1:$T$42,18,))</f>
        <v>-67.172244399999997</v>
      </c>
      <c r="F492" s="78" t="str">
        <f>IF(C492="","",VLOOKUP(B492,[1]Stations!$A$1:$S$42,19,FALSE))</f>
        <v>Route 4: Cabo Rojo</v>
      </c>
      <c r="G492" s="26" t="s">
        <v>277</v>
      </c>
      <c r="H492" s="26">
        <v>20</v>
      </c>
      <c r="I492" s="39">
        <v>29.6</v>
      </c>
      <c r="J492" s="26">
        <v>8.08</v>
      </c>
      <c r="K492" s="49"/>
    </row>
    <row r="493" spans="1:11">
      <c r="A493" s="94">
        <v>43249</v>
      </c>
      <c r="B493" s="46" t="s">
        <v>158</v>
      </c>
      <c r="C493" s="74" t="str">
        <f>IF(B493="","",VLOOKUP(B493,[1]Stations!$A$1:$S$42,3,FALSE))</f>
        <v>Playa Moja Casabe</v>
      </c>
      <c r="D493" s="77">
        <f>IF(B493="", "",VLOOKUP(B493,[1]Stations!$A$1:$T$42,13,))</f>
        <v>17.985810000000001</v>
      </c>
      <c r="E493" s="77">
        <f>IF(B493=""," ",VLOOKUP(B493,[1]Stations!$A$1:$T$42,18,))</f>
        <v>-67.214590000000001</v>
      </c>
      <c r="F493" s="78" t="str">
        <f>IF(C493="","",VLOOKUP(B493,[1]Stations!$A$1:$S$42,19,FALSE))</f>
        <v>Route 4: Cabo Rojo</v>
      </c>
      <c r="G493" s="26" t="s">
        <v>277</v>
      </c>
      <c r="H493" s="26" t="s">
        <v>301</v>
      </c>
      <c r="I493" s="39">
        <v>28.5</v>
      </c>
      <c r="J493" s="26">
        <v>8.1300000000000008</v>
      </c>
      <c r="K493" s="49"/>
    </row>
    <row r="494" spans="1:11">
      <c r="A494" s="94">
        <v>43249</v>
      </c>
      <c r="B494" s="46" t="s">
        <v>151</v>
      </c>
      <c r="C494" s="74" t="str">
        <f>IF(B494="","",VLOOKUP(B494,[1]Stations!$A$1:$S$42,3,FALSE))</f>
        <v>Playa el Combate</v>
      </c>
      <c r="D494" s="77">
        <f>IF(B494="", "",VLOOKUP(B494,[1]Stations!$A$1:$T$42,13,))</f>
        <v>17.9747944</v>
      </c>
      <c r="E494" s="77">
        <f>IF(B494=""," ",VLOOKUP(B494,[1]Stations!$A$1:$T$42,18,))</f>
        <v>-67.212905599999999</v>
      </c>
      <c r="F494" s="78" t="str">
        <f>IF(C494="","",VLOOKUP(B494,[1]Stations!$A$1:$S$42,19,FALSE))</f>
        <v>Route 4: Cabo Rojo</v>
      </c>
      <c r="G494" s="26" t="s">
        <v>277</v>
      </c>
      <c r="H494" s="26" t="s">
        <v>301</v>
      </c>
      <c r="I494" s="39">
        <v>28.8</v>
      </c>
      <c r="J494" s="26">
        <v>8.1300000000000008</v>
      </c>
      <c r="K494" s="49"/>
    </row>
    <row r="495" spans="1:11" ht="37">
      <c r="A495" s="94">
        <v>43249</v>
      </c>
      <c r="B495" s="46" t="s">
        <v>179</v>
      </c>
      <c r="C495" s="74" t="str">
        <f>IF(B495="","",VLOOKUP(B495,[1]Stations!$A$1:$S$42,3,FALSE))</f>
        <v>Balneario de Añasco or Balneario Tres Hermanos</v>
      </c>
      <c r="D495" s="77">
        <f>IF(B495="", "",VLOOKUP(B495,[1]Stations!$A$1:$T$42,13,))</f>
        <v>18.2879972</v>
      </c>
      <c r="E495" s="77">
        <f>IF(B495=""," ",VLOOKUP(B495,[1]Stations!$A$1:$T$42,18,))</f>
        <v>-67.193922200000003</v>
      </c>
      <c r="F495" s="78" t="str">
        <f>IF(C495="","",VLOOKUP(B495,[1]Stations!$A$1:$S$42,19,FALSE))</f>
        <v>Route 5: Añasco - Aguadilla</v>
      </c>
      <c r="G495" s="26" t="s">
        <v>277</v>
      </c>
      <c r="H495" s="26">
        <v>10</v>
      </c>
      <c r="I495" s="39">
        <v>28.1</v>
      </c>
      <c r="J495" s="26">
        <v>8.0399999999999991</v>
      </c>
      <c r="K495" s="49"/>
    </row>
    <row r="496" spans="1:11">
      <c r="A496" s="94">
        <v>43249</v>
      </c>
      <c r="B496" s="46" t="s">
        <v>185</v>
      </c>
      <c r="C496" s="74" t="str">
        <f>IF(B496="","",VLOOKUP(B496,[1]Stations!$A$1:$S$42,3,FALSE))</f>
        <v>Balneario de Rincón</v>
      </c>
      <c r="D496" s="77">
        <f>IF(B496="", "",VLOOKUP(B496,[1]Stations!$A$1:$T$42,13,))</f>
        <v>18.340924999999999</v>
      </c>
      <c r="E496" s="77">
        <f>IF(B496=""," ",VLOOKUP(B496,[1]Stations!$A$1:$T$42,18,))</f>
        <v>-67.256005599999995</v>
      </c>
      <c r="F496" s="78" t="str">
        <f>IF(C496="","",VLOOKUP(B496,[1]Stations!$A$1:$S$42,19,FALSE))</f>
        <v>Route 5: Añasco - Aguadilla</v>
      </c>
      <c r="G496" s="26" t="s">
        <v>277</v>
      </c>
      <c r="H496" s="26">
        <v>20</v>
      </c>
      <c r="I496" s="39">
        <v>28.6</v>
      </c>
      <c r="J496" s="39">
        <v>7.99</v>
      </c>
      <c r="K496" s="49"/>
    </row>
    <row r="497" spans="1:11">
      <c r="A497" s="94">
        <v>43249</v>
      </c>
      <c r="B497" s="46" t="s">
        <v>191</v>
      </c>
      <c r="C497" s="74" t="str">
        <f>IF(B497="","",VLOOKUP(B497,[1]Stations!$A$1:$S$42,3,FALSE))</f>
        <v>Pico de Piedra</v>
      </c>
      <c r="D497" s="77">
        <f>IF(B497="", "",VLOOKUP(B497,[1]Stations!$A$1:$T$42,13,))</f>
        <v>18.3843639</v>
      </c>
      <c r="E497" s="77">
        <f>IF(B497=""," ",VLOOKUP(B497,[1]Stations!$A$1:$T$42,18,))</f>
        <v>-67.212988899999999</v>
      </c>
      <c r="F497" s="78" t="str">
        <f>IF(C497="","",VLOOKUP(B497,[1]Stations!$A$1:$S$42,19,FALSE))</f>
        <v>Route 5: Añasco - Aguadilla</v>
      </c>
      <c r="G497" s="26" t="s">
        <v>277</v>
      </c>
      <c r="H497" s="26" t="s">
        <v>301</v>
      </c>
      <c r="I497" s="39">
        <v>27.5</v>
      </c>
      <c r="J497" s="26">
        <v>8.07</v>
      </c>
      <c r="K497" s="49"/>
    </row>
    <row r="498" spans="1:11">
      <c r="A498" s="94">
        <v>43249</v>
      </c>
      <c r="B498" s="46" t="s">
        <v>197</v>
      </c>
      <c r="C498" s="74" t="str">
        <f>IF(B498="","",VLOOKUP(B498,[1]Stations!$A$1:$S$42,3,FALSE))</f>
        <v>Balneario Crash Boat</v>
      </c>
      <c r="D498" s="77">
        <f>IF(B498="", "",VLOOKUP(B498,[1]Stations!$A$1:$T$42,13,))</f>
        <v>18.457666700000001</v>
      </c>
      <c r="E498" s="77">
        <f>IF(B498=""," ",VLOOKUP(B498,[1]Stations!$A$1:$T$42,18,))</f>
        <v>-67.163777800000005</v>
      </c>
      <c r="F498" s="78" t="str">
        <f>IF(C498="","",VLOOKUP(B498,[1]Stations!$A$1:$S$42,19,FALSE))</f>
        <v>Route 5: Añasco - Aguadilla</v>
      </c>
      <c r="G498" s="26" t="s">
        <v>277</v>
      </c>
      <c r="H498" s="26">
        <v>63</v>
      </c>
      <c r="I498" s="39">
        <v>28.5</v>
      </c>
      <c r="J498" s="26">
        <v>8.1300000000000008</v>
      </c>
      <c r="K498" s="49"/>
    </row>
    <row r="499" spans="1:11">
      <c r="A499" s="94">
        <v>43250</v>
      </c>
      <c r="B499" s="46" t="s">
        <v>204</v>
      </c>
      <c r="C499" s="74" t="str">
        <f>IF(B499="","",VLOOKUP(B499,[1]Stations!$A$1:$S$42,3,FALSE))</f>
        <v>Muelle de Arecibo</v>
      </c>
      <c r="D499" s="77">
        <f>IF(B499="", "",VLOOKUP(B499,[1]Stations!$A$1:$T$42,13,))</f>
        <v>18.479258300000001</v>
      </c>
      <c r="E499" s="77">
        <f>IF(B499=""," ",VLOOKUP(B499,[1]Stations!$A$1:$T$42,18,))</f>
        <v>-66.700466700000007</v>
      </c>
      <c r="F499" s="78" t="str">
        <f>IF(C499="","",VLOOKUP(B499,[1]Stations!$A$1:$S$42,19,FALSE))</f>
        <v xml:space="preserve">Route: 6: Arecibo – Vega Alta </v>
      </c>
      <c r="G499" s="26" t="s">
        <v>277</v>
      </c>
      <c r="H499" s="26">
        <v>109</v>
      </c>
      <c r="I499" s="39">
        <v>27.5</v>
      </c>
      <c r="J499" s="26">
        <v>8.26</v>
      </c>
      <c r="K499" s="49"/>
    </row>
    <row r="500" spans="1:11">
      <c r="A500" s="94">
        <v>43250</v>
      </c>
      <c r="B500" s="46" t="s">
        <v>210</v>
      </c>
      <c r="C500" s="74" t="str">
        <f>IF(B500="","",VLOOKUP(B500,[1]Stations!$A$1:$S$42,3,FALSE))</f>
        <v>Mar Chiquita</v>
      </c>
      <c r="D500" s="77">
        <f>IF(B500="", "",VLOOKUP(B500,[1]Stations!$A$1:$T$42,13,))</f>
        <v>18.472916699999999</v>
      </c>
      <c r="E500" s="77">
        <f>IF(B500=""," ",VLOOKUP(B500,[1]Stations!$A$1:$T$42,18,))</f>
        <v>-66.485655600000001</v>
      </c>
      <c r="F500" s="78" t="str">
        <f>IF(C500="","",VLOOKUP(B500,[1]Stations!$A$1:$S$42,19,FALSE))</f>
        <v xml:space="preserve">Route: 6: Arecibo – Vega Alta </v>
      </c>
      <c r="G500" s="26" t="s">
        <v>277</v>
      </c>
      <c r="H500" s="26">
        <v>10</v>
      </c>
      <c r="I500" s="39">
        <v>27.7</v>
      </c>
      <c r="J500" s="26">
        <v>8.23</v>
      </c>
      <c r="K500" s="49"/>
    </row>
    <row r="501" spans="1:11">
      <c r="A501" s="94">
        <v>43250</v>
      </c>
      <c r="B501" s="46" t="s">
        <v>216</v>
      </c>
      <c r="C501" s="74" t="str">
        <f>IF(B501="","",VLOOKUP(B501,[1]Stations!$A$1:$S$42,3,FALSE))</f>
        <v>Balneario de Puerto Nuevo</v>
      </c>
      <c r="D501" s="77">
        <f>IF(B501="", "",VLOOKUP(B501,[1]Stations!$A$1:$T$42,13,))</f>
        <v>18.4913667</v>
      </c>
      <c r="E501" s="77">
        <f>IF(B501=""," ",VLOOKUP(B501,[1]Stations!$A$1:$T$42,18,))</f>
        <v>-66.399044399999994</v>
      </c>
      <c r="F501" s="78" t="str">
        <f>IF(C501="","",VLOOKUP(B501,[1]Stations!$A$1:$S$42,19,FALSE))</f>
        <v xml:space="preserve">Route: 6: Arecibo – Vega Alta </v>
      </c>
      <c r="G501" s="26" t="s">
        <v>277</v>
      </c>
      <c r="H501" s="26" t="s">
        <v>301</v>
      </c>
      <c r="I501" s="39">
        <v>27.7</v>
      </c>
      <c r="J501" s="26">
        <v>8.19</v>
      </c>
      <c r="K501" s="49"/>
    </row>
    <row r="502" spans="1:11" ht="37">
      <c r="A502" s="94">
        <v>43250</v>
      </c>
      <c r="B502" s="46" t="s">
        <v>222</v>
      </c>
      <c r="C502" s="74" t="str">
        <f>IF(B502="","",VLOOKUP(B502,[1]Stations!$A$1:$S$42,3,FALSE))</f>
        <v>Balneario Cerro Gordo or Javier Calderón Nieves</v>
      </c>
      <c r="D502" s="77">
        <f>IF(B502="", "",VLOOKUP(B502,[1]Stations!$A$1:$T$42,13,))</f>
        <v>18.481249999999999</v>
      </c>
      <c r="E502" s="77">
        <f>IF(B502=""," ",VLOOKUP(B502,[1]Stations!$A$1:$T$42,18,))</f>
        <v>-66.340655600000005</v>
      </c>
      <c r="F502" s="78" t="str">
        <f>IF(C502="","",VLOOKUP(B502,[1]Stations!$A$1:$S$42,19,FALSE))</f>
        <v xml:space="preserve">Route: 6: Arecibo – Vega Alta </v>
      </c>
      <c r="G502" s="26" t="s">
        <v>277</v>
      </c>
      <c r="H502" s="26" t="s">
        <v>301</v>
      </c>
      <c r="I502" s="39">
        <v>28</v>
      </c>
      <c r="J502" s="26">
        <v>8.18</v>
      </c>
      <c r="K502" s="49"/>
    </row>
    <row r="503" spans="1:11">
      <c r="A503" s="94" t="s">
        <v>341</v>
      </c>
      <c r="B503" s="46" t="s">
        <v>204</v>
      </c>
      <c r="C503" s="74" t="str">
        <f>IF(B503="","",VLOOKUP(B503,[1]Stations!$A$1:$S$42,3,FALSE))</f>
        <v>Muelle de Arecibo</v>
      </c>
      <c r="D503" s="77">
        <f>IF(B503="", "",VLOOKUP(B503,[1]Stations!$A$1:$T$42,13,))</f>
        <v>18.479258300000001</v>
      </c>
      <c r="E503" s="77">
        <f>IF(B503=""," ",VLOOKUP(B503,[1]Stations!$A$1:$T$42,18,))</f>
        <v>-66.700466700000007</v>
      </c>
      <c r="F503" s="78" t="str">
        <f>IF(C503="","",VLOOKUP(B503,[1]Stations!$A$1:$S$42,19,FALSE))</f>
        <v xml:space="preserve">Route: 6: Arecibo – Vega Alta </v>
      </c>
      <c r="G503" s="26" t="s">
        <v>330</v>
      </c>
      <c r="H503" s="26">
        <v>20</v>
      </c>
      <c r="I503" s="39">
        <v>28</v>
      </c>
      <c r="J503" s="26" t="s">
        <v>330</v>
      </c>
      <c r="K503" s="49"/>
    </row>
    <row r="504" spans="1:11">
      <c r="A504" s="94" t="s">
        <v>341</v>
      </c>
      <c r="B504" s="46" t="s">
        <v>77</v>
      </c>
      <c r="C504" s="74" t="str">
        <f>IF(B504="","",VLOOKUP(B504,[1]Stations!$A$1:$S$42,3,FALSE))</f>
        <v>Playa Guayanés</v>
      </c>
      <c r="D504" s="77">
        <f>IF(B504="", "",VLOOKUP(B504,[1]Stations!$A$1:$T$42,13,))</f>
        <v>18.062694400000002</v>
      </c>
      <c r="E504" s="77">
        <f>IF(B504=""," ",VLOOKUP(B504,[1]Stations!$A$1:$T$42,18,))</f>
        <v>-65.819194400000001</v>
      </c>
      <c r="F504" s="78" t="str">
        <f>IF(C504="","",VLOOKUP(B504,[1]Stations!$A$1:$S$42,19,FALSE))</f>
        <v>Route 2: Arroyo - Luquillo</v>
      </c>
      <c r="G504" s="26" t="s">
        <v>330</v>
      </c>
      <c r="H504" s="26">
        <v>174</v>
      </c>
      <c r="I504" s="39">
        <v>28</v>
      </c>
      <c r="J504" s="26" t="s">
        <v>330</v>
      </c>
      <c r="K504" s="49"/>
    </row>
    <row r="505" spans="1:11">
      <c r="A505" s="94" t="s">
        <v>341</v>
      </c>
      <c r="B505" s="46" t="s">
        <v>88</v>
      </c>
      <c r="C505" s="74" t="str">
        <f>IF(B505="","",VLOOKUP(B505,[1]Stations!$A$1:$S$42,3,FALSE))</f>
        <v>Tropical Beach</v>
      </c>
      <c r="D505" s="77">
        <f>IF(B505="", "",VLOOKUP(B505,[1]Stations!$A$1:$T$42,13,))</f>
        <v>18.186927799999999</v>
      </c>
      <c r="E505" s="77">
        <f>IF(B505=""," ",VLOOKUP(B505,[1]Stations!$A$1:$T$42,18,))</f>
        <v>-65.725966700000001</v>
      </c>
      <c r="F505" s="78" t="str">
        <f>IF(C505="","",VLOOKUP(B505,[1]Stations!$A$1:$S$42,19,FALSE))</f>
        <v>Route 2: Arroyo - Luquillo</v>
      </c>
      <c r="G505" s="26" t="s">
        <v>330</v>
      </c>
      <c r="H505" s="26">
        <v>20</v>
      </c>
      <c r="I505" s="39">
        <v>27</v>
      </c>
      <c r="J505" s="26" t="s">
        <v>330</v>
      </c>
      <c r="K505" s="49"/>
    </row>
    <row r="506" spans="1:11" ht="37">
      <c r="A506" s="94" t="s">
        <v>348</v>
      </c>
      <c r="B506" s="46" t="s">
        <v>9</v>
      </c>
      <c r="C506" s="74" t="str">
        <f>IF(B506="","",VLOOKUP(B506,[1]Stations!$A$1:$S$42,3,FALSE))</f>
        <v>Balneario Manuel “Nolo” Morales or Sardinera</v>
      </c>
      <c r="D506" s="77">
        <f>IF(B506="", "",VLOOKUP(B506,[1]Stations!$A$1:$T$42,13,))</f>
        <v>18.474694400000001</v>
      </c>
      <c r="E506" s="77">
        <f>IF(B506=""," ",VLOOKUP(B506,[1]Stations!$A$1:$T$42,18,))</f>
        <v>-66.280891699999998</v>
      </c>
      <c r="F506" s="78" t="str">
        <f>IF(C506="","",VLOOKUP(B506,[1]Stations!$A$1:$S$42,19,FALSE))</f>
        <v>Route 1: Dorado - Loíza</v>
      </c>
      <c r="G506" s="26" t="s">
        <v>277</v>
      </c>
      <c r="H506" s="26">
        <v>10</v>
      </c>
      <c r="I506" s="39">
        <v>28.2</v>
      </c>
      <c r="J506" s="26">
        <v>8.14</v>
      </c>
      <c r="K506" s="49"/>
    </row>
    <row r="507" spans="1:11">
      <c r="A507" s="94" t="s">
        <v>348</v>
      </c>
      <c r="B507" s="46" t="s">
        <v>16</v>
      </c>
      <c r="C507" s="74" t="str">
        <f>IF(B507="","",VLOOKUP(B507,[1]Stations!$A$1:$S$42,3,FALSE))</f>
        <v>Balneario Punta Salinas</v>
      </c>
      <c r="D507" s="77">
        <f>IF(B507="", "",VLOOKUP(B507,[1]Stations!$A$1:$T$42,13,))</f>
        <v>18.471658300000001</v>
      </c>
      <c r="E507" s="77">
        <f>IF(B507=""," ",VLOOKUP(B507,[1]Stations!$A$1:$T$42,18,))</f>
        <v>-66.185994399999998</v>
      </c>
      <c r="F507" s="78" t="str">
        <f>IF(C507="","",VLOOKUP(B507,[1]Stations!$A$1:$S$42,19,FALSE))</f>
        <v>Route 1: Dorado - Loíza</v>
      </c>
      <c r="G507" s="26" t="s">
        <v>277</v>
      </c>
      <c r="H507" s="26" t="s">
        <v>301</v>
      </c>
      <c r="I507" s="39">
        <v>27.6</v>
      </c>
      <c r="J507" s="26">
        <v>8.1</v>
      </c>
      <c r="K507" s="49"/>
    </row>
    <row r="508" spans="1:11">
      <c r="A508" s="94" t="s">
        <v>348</v>
      </c>
      <c r="B508" s="46" t="s">
        <v>22</v>
      </c>
      <c r="C508" s="74" t="str">
        <f>IF(B508="","",VLOOKUP(B508,[1]Stations!$A$1:$S$42,3,FALSE))</f>
        <v>Balneario El Escambrón</v>
      </c>
      <c r="D508" s="77">
        <f>IF(B508="", "",VLOOKUP(B508,[1]Stations!$A$1:$T$42,13,))</f>
        <v>18.467236100000001</v>
      </c>
      <c r="E508" s="77">
        <f>IF(B508=""," ",VLOOKUP(B508,[1]Stations!$A$1:$T$42,18,))</f>
        <v>-66.089958300000006</v>
      </c>
      <c r="F508" s="78" t="str">
        <f>IF(C508="","",VLOOKUP(B508,[1]Stations!$A$1:$S$42,19,FALSE))</f>
        <v>Route 1: Dorado - Loíza</v>
      </c>
      <c r="G508" s="26" t="s">
        <v>277</v>
      </c>
      <c r="H508" s="26" t="s">
        <v>301</v>
      </c>
      <c r="I508" s="39">
        <v>28.5</v>
      </c>
      <c r="J508" s="26">
        <v>8.1300000000000008</v>
      </c>
      <c r="K508" s="49"/>
    </row>
    <row r="509" spans="1:11">
      <c r="A509" s="94" t="s">
        <v>348</v>
      </c>
      <c r="B509" s="46" t="s">
        <v>280</v>
      </c>
      <c r="C509" s="74" t="str">
        <f>IF(B509="","",VLOOKUP(B509,[1]Stations!$A$1:$S$42,3,FALSE))</f>
        <v>Playa Sixto Escobar</v>
      </c>
      <c r="D509" s="77">
        <f>IF(B509="", "",VLOOKUP(B509,[1]Stations!$A$1:$T$42,13,))</f>
        <v>18.466730600000002</v>
      </c>
      <c r="E509" s="77">
        <f>IF(B509=""," ",VLOOKUP(B509,[1]Stations!$A$1:$T$42,18,))</f>
        <v>-66.086666699999995</v>
      </c>
      <c r="F509" s="78" t="str">
        <f>IF(C509="","",VLOOKUP(B509,[1]Stations!$A$1:$S$42,19,FALSE))</f>
        <v>Route 1: Dorado - Loíza</v>
      </c>
      <c r="G509" s="26" t="s">
        <v>277</v>
      </c>
      <c r="H509" s="26" t="s">
        <v>301</v>
      </c>
      <c r="I509" s="39">
        <v>28.3</v>
      </c>
      <c r="J509" s="26">
        <v>8.09</v>
      </c>
      <c r="K509" s="49"/>
    </row>
    <row r="510" spans="1:11">
      <c r="A510" s="94" t="s">
        <v>348</v>
      </c>
      <c r="B510" s="46" t="s">
        <v>33</v>
      </c>
      <c r="C510" s="74" t="str">
        <f>IF(B510="","",VLOOKUP(B510,[1]Stations!$A$1:$S$42,3,FALSE))</f>
        <v>Playita del Condado</v>
      </c>
      <c r="D510" s="77">
        <f>IF(B510="", "",VLOOKUP(B510,[1]Stations!$A$1:$T$42,13,))</f>
        <v>18.461130600000001</v>
      </c>
      <c r="E510" s="77">
        <f>IF(B510=""," ",VLOOKUP(B510,[1]Stations!$A$1:$T$42,18,))</f>
        <v>-66.082408299999997</v>
      </c>
      <c r="F510" s="78" t="str">
        <f>IF(C510="","",VLOOKUP(B510,[1]Stations!$A$1:$S$42,19,FALSE))</f>
        <v>Route 1: Dorado - Loíza</v>
      </c>
      <c r="G510" s="26" t="s">
        <v>277</v>
      </c>
      <c r="H510" s="26" t="s">
        <v>301</v>
      </c>
      <c r="I510" s="39">
        <v>28.8</v>
      </c>
      <c r="J510" s="26">
        <v>8.14</v>
      </c>
      <c r="K510" s="49"/>
    </row>
    <row r="511" spans="1:11">
      <c r="A511" s="94" t="s">
        <v>348</v>
      </c>
      <c r="B511" s="46" t="s">
        <v>39</v>
      </c>
      <c r="C511" s="74" t="str">
        <f>IF(B511="","",VLOOKUP(B511,[1]Stations!$A$1:$S$42,3,FALSE))</f>
        <v>Ocean Park</v>
      </c>
      <c r="D511" s="77">
        <f>IF(B511="", "",VLOOKUP(B511,[1]Stations!$A$1:$T$42,13,))</f>
        <v>18.453011100000001</v>
      </c>
      <c r="E511" s="77">
        <f>IF(B511=""," ",VLOOKUP(B511,[1]Stations!$A$1:$T$42,18,))</f>
        <v>-66.048880600000004</v>
      </c>
      <c r="F511" s="78" t="str">
        <f>IF(C511="","",VLOOKUP(B511,[1]Stations!$A$1:$S$42,19,FALSE))</f>
        <v>Route 1: Dorado - Loíza</v>
      </c>
      <c r="G511" s="26" t="s">
        <v>277</v>
      </c>
      <c r="H511" s="26" t="s">
        <v>301</v>
      </c>
      <c r="I511" s="39">
        <v>28.1</v>
      </c>
      <c r="J511" s="26">
        <v>8.17</v>
      </c>
      <c r="K511" s="49"/>
    </row>
    <row r="512" spans="1:11">
      <c r="A512" s="94" t="s">
        <v>348</v>
      </c>
      <c r="B512" s="46" t="s">
        <v>45</v>
      </c>
      <c r="C512" s="74" t="str">
        <f>IF(B512="","",VLOOKUP(B512,[1]Stations!$A$1:$S$42,3,FALSE))</f>
        <v>Playa El Alambique</v>
      </c>
      <c r="D512" s="77">
        <f>IF(B512="", "",VLOOKUP(B512,[1]Stations!$A$1:$T$42,13,))</f>
        <v>18.444091700000001</v>
      </c>
      <c r="E512" s="77">
        <f>IF(B512=""," ",VLOOKUP(B512,[1]Stations!$A$1:$T$42,18,))</f>
        <v>-66.022149999999996</v>
      </c>
      <c r="F512" s="78" t="str">
        <f>IF(C512="","",VLOOKUP(B512,[1]Stations!$A$1:$S$42,19,FALSE))</f>
        <v>Route 1: Dorado - Loíza</v>
      </c>
      <c r="G512" s="26" t="s">
        <v>277</v>
      </c>
      <c r="H512" s="26" t="s">
        <v>301</v>
      </c>
      <c r="I512" s="39">
        <v>28.4</v>
      </c>
      <c r="J512" s="39">
        <v>8.17</v>
      </c>
      <c r="K512" s="49"/>
    </row>
    <row r="513" spans="1:11">
      <c r="A513" s="94" t="s">
        <v>348</v>
      </c>
      <c r="B513" s="46" t="s">
        <v>51</v>
      </c>
      <c r="C513" s="74" t="str">
        <f>IF(B513="","",VLOOKUP(B513,[1]Stations!$A$1:$S$42,3,FALSE))</f>
        <v>Balneario de Carolina</v>
      </c>
      <c r="D513" s="77">
        <f>IF(B513="", "",VLOOKUP(B513,[1]Stations!$A$1:$T$42,13,))</f>
        <v>18.4459889</v>
      </c>
      <c r="E513" s="77">
        <f>IF(B513=""," ",VLOOKUP(B513,[1]Stations!$A$1:$T$42,18,))</f>
        <v>-66.003572199999994</v>
      </c>
      <c r="F513" s="78" t="str">
        <f>IF(C513="","",VLOOKUP(B513,[1]Stations!$A$1:$S$42,19,FALSE))</f>
        <v>Route 1: Dorado - Loíza</v>
      </c>
      <c r="G513" s="26" t="s">
        <v>277</v>
      </c>
      <c r="H513" s="26">
        <v>10</v>
      </c>
      <c r="I513" s="39">
        <v>28.7</v>
      </c>
      <c r="J513" s="26">
        <v>8.1199999999999992</v>
      </c>
      <c r="K513" s="49"/>
    </row>
    <row r="514" spans="1:11">
      <c r="A514" s="94" t="s">
        <v>348</v>
      </c>
      <c r="B514" s="46" t="s">
        <v>58</v>
      </c>
      <c r="C514" s="74" t="str">
        <f>IF(B514="","",VLOOKUP(B514,[1]Stations!$A$1:$S$42,3,FALSE))</f>
        <v>Vacía Talega</v>
      </c>
      <c r="D514" s="77">
        <f>IF(B514="", "",VLOOKUP(B514,[1]Stations!$A$1:$T$42,13,))</f>
        <v>18.4478583</v>
      </c>
      <c r="E514" s="77">
        <f>IF(B514=""," ",VLOOKUP(B514,[1]Stations!$A$1:$T$42,18,))</f>
        <v>-65.906230600000001</v>
      </c>
      <c r="F514" s="78" t="str">
        <f>IF(C514="","",VLOOKUP(B514,[1]Stations!$A$1:$S$42,19,FALSE))</f>
        <v>Route 1: Dorado - Loíza</v>
      </c>
      <c r="G514" s="26" t="s">
        <v>277</v>
      </c>
      <c r="H514" s="26" t="s">
        <v>301</v>
      </c>
      <c r="I514" s="39">
        <v>28.8</v>
      </c>
      <c r="J514" s="26" t="s">
        <v>308</v>
      </c>
      <c r="K514" s="49"/>
    </row>
    <row r="515" spans="1:11">
      <c r="A515" s="94" t="s">
        <v>348</v>
      </c>
      <c r="B515" s="46" t="s">
        <v>65</v>
      </c>
      <c r="C515" s="74" t="str">
        <f>IF(B515="","",VLOOKUP(B515,[1]Stations!$A$1:$S$42,3,FALSE))</f>
        <v>Balneario Punta Guilarte</v>
      </c>
      <c r="D515" s="77">
        <f>IF(B515="", "",VLOOKUP(B515,[1]Stations!$A$1:$T$42,13,))</f>
        <v>17.9620417</v>
      </c>
      <c r="E515" s="77">
        <f>IF(B515=""," ",VLOOKUP(B515,[1]Stations!$A$1:$T$42,18,))</f>
        <v>-66.040000000000006</v>
      </c>
      <c r="F515" s="78" t="str">
        <f>IF(C515="","",VLOOKUP(B515,[1]Stations!$A$1:$S$42,19,FALSE))</f>
        <v>Route 2: Arroyo - Luquillo</v>
      </c>
      <c r="G515" s="26" t="s">
        <v>277</v>
      </c>
      <c r="H515" s="26">
        <v>63</v>
      </c>
      <c r="I515" s="39">
        <v>28</v>
      </c>
      <c r="J515" s="26">
        <v>8.1300000000000008</v>
      </c>
      <c r="K515" s="49"/>
    </row>
    <row r="516" spans="1:11">
      <c r="A516" s="94" t="s">
        <v>348</v>
      </c>
      <c r="B516" s="46" t="s">
        <v>71</v>
      </c>
      <c r="C516" s="74" t="str">
        <f>IF(B516="","",VLOOKUP(B516,[1]Stations!$A$1:$S$42,3,FALSE))</f>
        <v>Balneario de Patillas</v>
      </c>
      <c r="D516" s="77">
        <f>IF(B516="", "",VLOOKUP(B516,[1]Stations!$A$1:$T$42,13,))</f>
        <v>17.973974999999999</v>
      </c>
      <c r="E516" s="77">
        <f>IF(B516=""," ",VLOOKUP(B516,[1]Stations!$A$1:$T$42,18,))</f>
        <v>-65.988980600000005</v>
      </c>
      <c r="F516" s="78" t="str">
        <f>IF(C516="","",VLOOKUP(B516,[1]Stations!$A$1:$S$42,19,FALSE))</f>
        <v>Route 2: Arroyo - Luquillo</v>
      </c>
      <c r="G516" s="26" t="s">
        <v>277</v>
      </c>
      <c r="H516" s="26">
        <v>41</v>
      </c>
      <c r="I516" s="39">
        <v>27.6</v>
      </c>
      <c r="J516" s="26">
        <v>8.16</v>
      </c>
      <c r="K516" s="49"/>
    </row>
    <row r="517" spans="1:11">
      <c r="A517" s="94" t="s">
        <v>348</v>
      </c>
      <c r="B517" s="46" t="s">
        <v>77</v>
      </c>
      <c r="C517" s="74" t="str">
        <f>IF(B517="","",VLOOKUP(B517,[1]Stations!$A$1:$S$42,3,FALSE))</f>
        <v>Playa Guayanés</v>
      </c>
      <c r="D517" s="77">
        <f>IF(B517="", "",VLOOKUP(B517,[1]Stations!$A$1:$T$42,13,))</f>
        <v>18.062694400000002</v>
      </c>
      <c r="E517" s="77">
        <f>IF(B517=""," ",VLOOKUP(B517,[1]Stations!$A$1:$T$42,18,))</f>
        <v>-65.819194400000001</v>
      </c>
      <c r="F517" s="78" t="str">
        <f>IF(C517="","",VLOOKUP(B517,[1]Stations!$A$1:$S$42,19,FALSE))</f>
        <v>Route 2: Arroyo - Luquillo</v>
      </c>
      <c r="G517" s="26" t="s">
        <v>277</v>
      </c>
      <c r="H517" s="26">
        <v>20</v>
      </c>
      <c r="I517" s="39">
        <v>28.2</v>
      </c>
      <c r="J517" s="26">
        <v>8.14</v>
      </c>
      <c r="K517" s="49"/>
    </row>
    <row r="518" spans="1:11">
      <c r="A518" s="94" t="s">
        <v>348</v>
      </c>
      <c r="B518" s="46" t="s">
        <v>83</v>
      </c>
      <c r="C518" s="74" t="str">
        <f>IF(B518="","",VLOOKUP(B518,[1]Stations!$A$1:$S$42,3,FALSE))</f>
        <v>Balneario Punta Santiago</v>
      </c>
      <c r="D518" s="77">
        <f>IF(B518="", "",VLOOKUP(B518,[1]Stations!$A$1:$T$42,13,))</f>
        <v>18.158413899999999</v>
      </c>
      <c r="E518" s="77">
        <f>IF(B518=""," ",VLOOKUP(B518,[1]Stations!$A$1:$T$42,18,))</f>
        <v>-65.755186100000003</v>
      </c>
      <c r="F518" s="78" t="str">
        <f>IF(C518="","",VLOOKUP(B518,[1]Stations!$A$1:$S$42,19,FALSE))</f>
        <v>Route 2: Arroyo - Luquillo</v>
      </c>
      <c r="G518" s="26" t="s">
        <v>277</v>
      </c>
      <c r="H518" s="26" t="s">
        <v>301</v>
      </c>
      <c r="I518" s="39">
        <v>28.3</v>
      </c>
      <c r="J518" s="26">
        <v>7.95</v>
      </c>
      <c r="K518" s="49"/>
    </row>
    <row r="519" spans="1:11">
      <c r="A519" s="94" t="s">
        <v>348</v>
      </c>
      <c r="B519" s="46" t="s">
        <v>88</v>
      </c>
      <c r="C519" s="74" t="str">
        <f>IF(B519="","",VLOOKUP(B519,[1]Stations!$A$1:$S$42,3,FALSE))</f>
        <v>Tropical Beach</v>
      </c>
      <c r="D519" s="77">
        <f>IF(B519="", "",VLOOKUP(B519,[1]Stations!$A$1:$T$42,13,))</f>
        <v>18.186927799999999</v>
      </c>
      <c r="E519" s="77">
        <f>IF(B519=""," ",VLOOKUP(B519,[1]Stations!$A$1:$T$42,18,))</f>
        <v>-65.725966700000001</v>
      </c>
      <c r="F519" s="78" t="str">
        <f>IF(C519="","",VLOOKUP(B519,[1]Stations!$A$1:$S$42,19,FALSE))</f>
        <v>Route 2: Arroyo - Luquillo</v>
      </c>
      <c r="G519" s="26" t="s">
        <v>277</v>
      </c>
      <c r="H519" s="26">
        <v>683</v>
      </c>
      <c r="I519" s="39">
        <v>28.3</v>
      </c>
      <c r="J519" s="26">
        <v>8.1</v>
      </c>
      <c r="K519" s="49"/>
    </row>
    <row r="520" spans="1:11">
      <c r="A520" s="94" t="s">
        <v>348</v>
      </c>
      <c r="B520" s="46" t="s">
        <v>94</v>
      </c>
      <c r="C520" s="74" t="str">
        <f>IF(B520="","",VLOOKUP(B520,[1]Stations!$A$1:$S$42,3,FALSE))</f>
        <v>Balneario Seven Seas</v>
      </c>
      <c r="D520" s="77">
        <f>IF(B520="", "",VLOOKUP(B520,[1]Stations!$A$1:$T$42,13,))</f>
        <v>18.369266700000001</v>
      </c>
      <c r="E520" s="77">
        <f>IF(B520=""," ",VLOOKUP(B520,[1]Stations!$A$1:$T$42,18,))</f>
        <v>-65.636072200000001</v>
      </c>
      <c r="F520" s="78" t="str">
        <f>IF(C520="","",VLOOKUP(B520,[1]Stations!$A$1:$S$42,19,FALSE))</f>
        <v>Route 2: Arroyo - Luquillo</v>
      </c>
      <c r="G520" s="26" t="s">
        <v>277</v>
      </c>
      <c r="H520" s="26">
        <v>828</v>
      </c>
      <c r="I520" s="39">
        <v>28.7</v>
      </c>
      <c r="J520" s="26">
        <v>8.16</v>
      </c>
      <c r="K520" s="49"/>
    </row>
    <row r="521" spans="1:11">
      <c r="A521" s="94" t="s">
        <v>348</v>
      </c>
      <c r="B521" s="46" t="s">
        <v>99</v>
      </c>
      <c r="C521" s="74" t="str">
        <f>IF(B521="","",VLOOKUP(B521,[1]Stations!$A$1:$S$42,3,FALSE))</f>
        <v>Playa Azul</v>
      </c>
      <c r="D521" s="77">
        <f>IF(B521="", "",VLOOKUP(B521,[1]Stations!$A$1:$T$42,13,))</f>
        <v>18.3818667</v>
      </c>
      <c r="E521" s="77">
        <f>IF(B521=""," ",VLOOKUP(B521,[1]Stations!$A$1:$T$42,18,))</f>
        <v>-65.718458299999995</v>
      </c>
      <c r="F521" s="78" t="str">
        <f>IF(C521="","",VLOOKUP(B521,[1]Stations!$A$1:$S$42,19,FALSE))</f>
        <v>Route 2: Arroyo - Luquillo</v>
      </c>
      <c r="G521" s="26" t="s">
        <v>277</v>
      </c>
      <c r="H521" s="26">
        <v>10</v>
      </c>
      <c r="I521" s="39">
        <v>28.6</v>
      </c>
      <c r="J521" s="26">
        <v>8.19</v>
      </c>
      <c r="K521" s="49"/>
    </row>
    <row r="522" spans="1:11">
      <c r="A522" s="94" t="s">
        <v>348</v>
      </c>
      <c r="B522" s="46" t="s">
        <v>105</v>
      </c>
      <c r="C522" s="74" t="str">
        <f>IF(B522="","",VLOOKUP(B522,[1]Stations!$A$1:$S$42,3,FALSE))</f>
        <v>Balneario La Monserrate</v>
      </c>
      <c r="D522" s="77">
        <f>IF(B522="", "",VLOOKUP(B522,[1]Stations!$A$1:$T$42,13,))</f>
        <v>18.385591699999999</v>
      </c>
      <c r="E522" s="77">
        <f>IF(B522=""," ",VLOOKUP(B522,[1]Stations!$A$1:$T$42,18,))</f>
        <v>-65.729472200000004</v>
      </c>
      <c r="F522" s="78" t="str">
        <f>IF(C522="","",VLOOKUP(B522,[1]Stations!$A$1:$S$42,19,FALSE))</f>
        <v>Route 2: Arroyo - Luquillo</v>
      </c>
      <c r="G522" s="26" t="s">
        <v>277</v>
      </c>
      <c r="H522" s="26">
        <v>20</v>
      </c>
      <c r="I522" s="39">
        <v>28.6</v>
      </c>
      <c r="J522" s="26">
        <v>8.14</v>
      </c>
      <c r="K522" s="49"/>
    </row>
    <row r="523" spans="1:11">
      <c r="A523" s="94" t="s">
        <v>348</v>
      </c>
      <c r="B523" s="46" t="s">
        <v>113</v>
      </c>
      <c r="C523" s="74" t="str">
        <f>IF(B523="","",VLOOKUP(B523,[1]Stations!$A$1:$S$42,3,FALSE))</f>
        <v>Playita Rosada</v>
      </c>
      <c r="D523" s="77">
        <f>IF(B523="", "",VLOOKUP(B523,[1]Stations!$A$1:$T$42,13,))</f>
        <v>17.971716700000002</v>
      </c>
      <c r="E523" s="77">
        <f>IF(B523=""," ",VLOOKUP(B523,[1]Stations!$A$1:$T$42,18,))</f>
        <v>-66.031499999999994</v>
      </c>
      <c r="F523" s="78" t="str">
        <f>IF(C523="","",VLOOKUP(B523,[1]Stations!$A$1:$S$42,19,FALSE))</f>
        <v>Route 3: Lajas - Salinas</v>
      </c>
      <c r="G523" s="26" t="s">
        <v>277</v>
      </c>
      <c r="H523" s="26" t="s">
        <v>301</v>
      </c>
      <c r="I523" s="39">
        <v>28.5</v>
      </c>
      <c r="J523" s="26">
        <v>8.1</v>
      </c>
      <c r="K523" s="49"/>
    </row>
    <row r="524" spans="1:11">
      <c r="A524" s="94" t="s">
        <v>348</v>
      </c>
      <c r="B524" s="46" t="s">
        <v>120</v>
      </c>
      <c r="C524" s="74" t="str">
        <f>IF(B524="","",VLOOKUP(B524,[1]Stations!$A$1:$S$42,3,FALSE))</f>
        <v>Playa Santa</v>
      </c>
      <c r="D524" s="77">
        <f>IF(B524="", "",VLOOKUP(B524,[1]Stations!$A$1:$T$42,13,))</f>
        <v>17.937711100000001</v>
      </c>
      <c r="E524" s="77">
        <f>IF(B524=""," ",VLOOKUP(B524,[1]Stations!$A$1:$T$42,18,))</f>
        <v>-66.955197200000001</v>
      </c>
      <c r="F524" s="78" t="str">
        <f>IF(C524="","",VLOOKUP(B524,[1]Stations!$A$1:$S$42,19,FALSE))</f>
        <v>Route 3: Lajas - Salinas</v>
      </c>
      <c r="G524" s="26" t="s">
        <v>277</v>
      </c>
      <c r="H524" s="26" t="s">
        <v>301</v>
      </c>
      <c r="I524" s="39">
        <v>29.7</v>
      </c>
      <c r="J524" s="26">
        <v>7.97</v>
      </c>
      <c r="K524" s="49"/>
    </row>
    <row r="525" spans="1:11">
      <c r="A525" s="94" t="s">
        <v>348</v>
      </c>
      <c r="B525" s="46" t="s">
        <v>127</v>
      </c>
      <c r="C525" s="74" t="str">
        <f>IF(B525="","",VLOOKUP(B525,[1]Stations!$A$1:$S$42,3,FALSE))</f>
        <v>Caña Gorda</v>
      </c>
      <c r="D525" s="77">
        <f>IF(B525="", "",VLOOKUP(B525,[1]Stations!$A$1:$T$42,13,))</f>
        <v>17.952530599999999</v>
      </c>
      <c r="E525" s="77">
        <f>IF(B525=""," ",VLOOKUP(B525,[1]Stations!$A$1:$T$42,18,))</f>
        <v>-66.884561099999999</v>
      </c>
      <c r="F525" s="78" t="str">
        <f>IF(C525="","",VLOOKUP(B525,[1]Stations!$A$1:$S$42,19,FALSE))</f>
        <v>Route 3: Lajas - Salinas</v>
      </c>
      <c r="G525" s="26" t="s">
        <v>277</v>
      </c>
      <c r="H525" s="26" t="s">
        <v>301</v>
      </c>
      <c r="I525" s="39">
        <v>29.2</v>
      </c>
      <c r="J525" s="26">
        <v>8.01</v>
      </c>
      <c r="K525" s="49"/>
    </row>
    <row r="526" spans="1:11">
      <c r="A526" s="94" t="s">
        <v>348</v>
      </c>
      <c r="B526" s="46" t="s">
        <v>132</v>
      </c>
      <c r="C526" s="74" t="s">
        <v>302</v>
      </c>
      <c r="D526" s="77">
        <f>IF(B526="", "",VLOOKUP(B526,[1]Stations!$A$1:$T$42,13,))</f>
        <v>17.969283300000001</v>
      </c>
      <c r="E526" s="77">
        <f>IF(B526=""," ",VLOOKUP(B526,[1]Stations!$A$1:$T$42,18,))</f>
        <v>-66.602727799999997</v>
      </c>
      <c r="F526" s="78" t="str">
        <f>IF(C526="","",VLOOKUP(B526,[1]Stations!$A$1:$S$42,19,FALSE))</f>
        <v>Route 3: Lajas - Salinas</v>
      </c>
      <c r="G526" s="26" t="s">
        <v>277</v>
      </c>
      <c r="H526" s="26">
        <v>10</v>
      </c>
      <c r="I526" s="39">
        <v>29.3</v>
      </c>
      <c r="J526" s="26">
        <v>8.01</v>
      </c>
      <c r="K526" s="49"/>
    </row>
    <row r="527" spans="1:11">
      <c r="A527" s="94" t="s">
        <v>348</v>
      </c>
      <c r="B527" s="46" t="s">
        <v>144</v>
      </c>
      <c r="C527" s="74" t="str">
        <f>IF(B527="","",VLOOKUP(B527,[1]Stations!$A$1:$S$42,3,FALSE))</f>
        <v>Balneario de Salinas</v>
      </c>
      <c r="D527" s="77">
        <f>IF(B527="", "",VLOOKUP(B527,[1]Stations!$A$1:$T$42,13,))</f>
        <v>17.977588900000001</v>
      </c>
      <c r="E527" s="77">
        <f>IF(B527=""," ",VLOOKUP(B527,[1]Stations!$A$1:$T$42,18,))</f>
        <v>-66.332497200000006</v>
      </c>
      <c r="F527" s="78" t="str">
        <f>IF(C527="","",VLOOKUP(B527,[1]Stations!$A$1:$S$42,19,FALSE))</f>
        <v>Route 3: Lajas - Salinas</v>
      </c>
      <c r="G527" s="26" t="s">
        <v>277</v>
      </c>
      <c r="H527" s="26">
        <v>20</v>
      </c>
      <c r="I527" s="39">
        <v>30.4</v>
      </c>
      <c r="J527" s="26">
        <v>8.0500000000000007</v>
      </c>
      <c r="K527" s="49"/>
    </row>
    <row r="528" spans="1:11">
      <c r="A528" s="94" t="s">
        <v>349</v>
      </c>
      <c r="B528" s="46" t="s">
        <v>172</v>
      </c>
      <c r="C528" s="74" t="str">
        <f>IF(B528="","",VLOOKUP(B528,[1]Stations!$A$1:$S$42,3,FALSE))</f>
        <v>Villa Lamela</v>
      </c>
      <c r="D528" s="77">
        <f>IF(B528="", "",VLOOKUP(B528,[1]Stations!$A$1:$T$42,13,))</f>
        <v>18.064533300000001</v>
      </c>
      <c r="E528" s="77">
        <f>IF(B528=""," ",VLOOKUP(B528,[1]Stations!$A$1:$T$42,18,))</f>
        <v>-67.197527800000003</v>
      </c>
      <c r="F528" s="78" t="str">
        <f>IF(C528="","",VLOOKUP(B528,[1]Stations!$A$1:$S$42,19,FALSE))</f>
        <v>Route 4: Cabo Rojo</v>
      </c>
      <c r="G528" s="26" t="s">
        <v>277</v>
      </c>
      <c r="H528" s="26">
        <v>20</v>
      </c>
      <c r="I528" s="39">
        <v>30</v>
      </c>
      <c r="J528" s="39">
        <v>8.0500000000000007</v>
      </c>
      <c r="K528" s="49"/>
    </row>
    <row r="529" spans="1:11">
      <c r="A529" s="94" t="s">
        <v>349</v>
      </c>
      <c r="B529" s="46" t="s">
        <v>167</v>
      </c>
      <c r="C529" s="74" t="str">
        <f>IF(B529="","",VLOOKUP(B529,[1]Stations!$A$1:$S$42,3,FALSE))</f>
        <v xml:space="preserve">Playa Buyé </v>
      </c>
      <c r="D529" s="77">
        <f>IF(B529="", "",VLOOKUP(B529,[1]Stations!$A$1:$T$42,13,))</f>
        <v>18.048872200000002</v>
      </c>
      <c r="E529" s="77">
        <f>IF(B529=""," ",VLOOKUP(B529,[1]Stations!$A$1:$T$42,18,))</f>
        <v>-67.198625000000007</v>
      </c>
      <c r="F529" s="78" t="str">
        <f>IF(C529="","",VLOOKUP(B529,[1]Stations!$A$1:$S$42,19,FALSE))</f>
        <v>Route 4: Cabo Rojo</v>
      </c>
      <c r="G529" s="26" t="s">
        <v>277</v>
      </c>
      <c r="H529" s="26" t="s">
        <v>301</v>
      </c>
      <c r="I529" s="39">
        <v>29.5</v>
      </c>
      <c r="J529" s="26">
        <v>7.99</v>
      </c>
      <c r="K529" s="49"/>
    </row>
    <row r="530" spans="1:11">
      <c r="A530" s="94" t="s">
        <v>349</v>
      </c>
      <c r="B530" s="46" t="s">
        <v>161</v>
      </c>
      <c r="C530" s="74" t="str">
        <f>IF(B530="","",VLOOKUP(B530,[1]Stations!$A$1:$S$42,3,FALSE))</f>
        <v>Balneario de Boquerón</v>
      </c>
      <c r="D530" s="77">
        <f>IF(B530="", "",VLOOKUP(B530,[1]Stations!$A$1:$T$42,13,))</f>
        <v>18.019441700000002</v>
      </c>
      <c r="E530" s="77">
        <f>IF(B530=""," ",VLOOKUP(B530,[1]Stations!$A$1:$T$42,18,))</f>
        <v>-67.172244399999997</v>
      </c>
      <c r="F530" s="78" t="str">
        <f>IF(C530="","",VLOOKUP(B530,[1]Stations!$A$1:$S$42,19,FALSE))</f>
        <v>Route 4: Cabo Rojo</v>
      </c>
      <c r="G530" s="26" t="s">
        <v>277</v>
      </c>
      <c r="H530" s="26" t="s">
        <v>301</v>
      </c>
      <c r="I530" s="39">
        <v>29.9</v>
      </c>
      <c r="J530" s="26">
        <v>8.1300000000000008</v>
      </c>
      <c r="K530" s="49"/>
    </row>
    <row r="531" spans="1:11">
      <c r="A531" s="94" t="s">
        <v>349</v>
      </c>
      <c r="B531" s="46" t="s">
        <v>158</v>
      </c>
      <c r="C531" s="74" t="str">
        <f>IF(B531="","",VLOOKUP(B531,[1]Stations!$A$1:$S$42,3,FALSE))</f>
        <v>Playa Moja Casabe</v>
      </c>
      <c r="D531" s="77">
        <f>IF(B531="", "",VLOOKUP(B531,[1]Stations!$A$1:$T$42,13,))</f>
        <v>17.985810000000001</v>
      </c>
      <c r="E531" s="77">
        <f>IF(B531=""," ",VLOOKUP(B531,[1]Stations!$A$1:$T$42,18,))</f>
        <v>-67.214590000000001</v>
      </c>
      <c r="F531" s="78" t="str">
        <f>IF(C531="","",VLOOKUP(B531,[1]Stations!$A$1:$S$42,19,FALSE))</f>
        <v>Route 4: Cabo Rojo</v>
      </c>
      <c r="G531" s="26" t="s">
        <v>277</v>
      </c>
      <c r="H531" s="26" t="s">
        <v>301</v>
      </c>
      <c r="I531" s="39">
        <v>29.4</v>
      </c>
      <c r="J531" s="26">
        <v>8.1</v>
      </c>
      <c r="K531" s="49"/>
    </row>
    <row r="532" spans="1:11">
      <c r="A532" s="94" t="s">
        <v>349</v>
      </c>
      <c r="B532" s="46" t="s">
        <v>151</v>
      </c>
      <c r="C532" s="74" t="str">
        <f>IF(B532="","",VLOOKUP(B532,[1]Stations!$A$1:$S$42,3,FALSE))</f>
        <v>Playa el Combate</v>
      </c>
      <c r="D532" s="77">
        <f>IF(B532="", "",VLOOKUP(B532,[1]Stations!$A$1:$T$42,13,))</f>
        <v>17.9747944</v>
      </c>
      <c r="E532" s="77">
        <f>IF(B532=""," ",VLOOKUP(B532,[1]Stations!$A$1:$T$42,18,))</f>
        <v>-67.212905599999999</v>
      </c>
      <c r="F532" s="78" t="str">
        <f>IF(C532="","",VLOOKUP(B532,[1]Stations!$A$1:$S$42,19,FALSE))</f>
        <v>Route 4: Cabo Rojo</v>
      </c>
      <c r="G532" s="26" t="s">
        <v>277</v>
      </c>
      <c r="H532" s="26">
        <v>10</v>
      </c>
      <c r="I532" s="39">
        <v>29.5</v>
      </c>
      <c r="J532" s="26">
        <v>8.0500000000000007</v>
      </c>
      <c r="K532" s="49"/>
    </row>
    <row r="533" spans="1:11" ht="37">
      <c r="A533" s="94" t="s">
        <v>349</v>
      </c>
      <c r="B533" s="46" t="s">
        <v>179</v>
      </c>
      <c r="C533" s="74" t="str">
        <f>IF(B533="","",VLOOKUP(B533,[1]Stations!$A$1:$S$42,3,FALSE))</f>
        <v>Balneario de Añasco or Balneario Tres Hermanos</v>
      </c>
      <c r="D533" s="77">
        <f>IF(B533="", "",VLOOKUP(B533,[1]Stations!$A$1:$T$42,13,))</f>
        <v>18.2879972</v>
      </c>
      <c r="E533" s="77">
        <f>IF(B533=""," ",VLOOKUP(B533,[1]Stations!$A$1:$T$42,18,))</f>
        <v>-67.193922200000003</v>
      </c>
      <c r="F533" s="78" t="str">
        <f>IF(C533="","",VLOOKUP(B533,[1]Stations!$A$1:$S$42,19,FALSE))</f>
        <v>Route 5: Añasco - Aguadilla</v>
      </c>
      <c r="G533" s="26" t="s">
        <v>277</v>
      </c>
      <c r="H533" s="26">
        <v>10</v>
      </c>
      <c r="I533" s="39">
        <v>28.8</v>
      </c>
      <c r="J533" s="26">
        <v>7.98</v>
      </c>
      <c r="K533" s="49"/>
    </row>
    <row r="534" spans="1:11">
      <c r="A534" s="94" t="s">
        <v>349</v>
      </c>
      <c r="B534" s="46" t="s">
        <v>185</v>
      </c>
      <c r="C534" s="74" t="str">
        <f>IF(B534="","",VLOOKUP(B534,[1]Stations!$A$1:$S$42,3,FALSE))</f>
        <v>Balneario de Rincón</v>
      </c>
      <c r="D534" s="77">
        <f>IF(B534="", "",VLOOKUP(B534,[1]Stations!$A$1:$T$42,13,))</f>
        <v>18.340924999999999</v>
      </c>
      <c r="E534" s="77">
        <f>IF(B534=""," ",VLOOKUP(B534,[1]Stations!$A$1:$T$42,18,))</f>
        <v>-67.256005599999995</v>
      </c>
      <c r="F534" s="78" t="str">
        <f>IF(C534="","",VLOOKUP(B534,[1]Stations!$A$1:$S$42,19,FALSE))</f>
        <v>Route 5: Añasco - Aguadilla</v>
      </c>
      <c r="G534" s="26" t="s">
        <v>277</v>
      </c>
      <c r="H534" s="51">
        <v>74</v>
      </c>
      <c r="I534" s="39">
        <v>27.9</v>
      </c>
      <c r="J534" s="51">
        <v>8.08</v>
      </c>
      <c r="K534" s="49"/>
    </row>
    <row r="535" spans="1:11">
      <c r="A535" s="94" t="s">
        <v>349</v>
      </c>
      <c r="B535" s="46" t="s">
        <v>191</v>
      </c>
      <c r="C535" s="74" t="str">
        <f>IF(B535="","",VLOOKUP(B535,[1]Stations!$A$1:$S$42,3,FALSE))</f>
        <v>Pico de Piedra</v>
      </c>
      <c r="D535" s="77">
        <f>IF(B535="", "",VLOOKUP(B535,[1]Stations!$A$1:$T$42,13,))</f>
        <v>18.3843639</v>
      </c>
      <c r="E535" s="77">
        <f>IF(B535=""," ",VLOOKUP(B535,[1]Stations!$A$1:$T$42,18,))</f>
        <v>-67.212988899999999</v>
      </c>
      <c r="F535" s="78" t="str">
        <f>IF(C535="","",VLOOKUP(B535,[1]Stations!$A$1:$S$42,19,FALSE))</f>
        <v>Route 5: Añasco - Aguadilla</v>
      </c>
      <c r="G535" s="26" t="s">
        <v>277</v>
      </c>
      <c r="H535" s="51">
        <v>31</v>
      </c>
      <c r="I535" s="55">
        <v>28.9</v>
      </c>
      <c r="J535" s="51">
        <v>8.11</v>
      </c>
      <c r="K535" s="49"/>
    </row>
    <row r="536" spans="1:11">
      <c r="A536" s="94" t="s">
        <v>349</v>
      </c>
      <c r="B536" s="46" t="s">
        <v>197</v>
      </c>
      <c r="C536" s="74" t="str">
        <f>IF(B536="","",VLOOKUP(B536,[1]Stations!$A$1:$S$42,3,FALSE))</f>
        <v>Balneario Crash Boat</v>
      </c>
      <c r="D536" s="77">
        <f>IF(B536="", "",VLOOKUP(B536,[1]Stations!$A$1:$T$42,13,))</f>
        <v>18.457666700000001</v>
      </c>
      <c r="E536" s="77">
        <f>IF(B536=""," ",VLOOKUP(B536,[1]Stations!$A$1:$T$42,18,))</f>
        <v>-67.163777800000005</v>
      </c>
      <c r="F536" s="78" t="str">
        <f>IF(C536="","",VLOOKUP(B536,[1]Stations!$A$1:$S$42,19,FALSE))</f>
        <v>Route 5: Añasco - Aguadilla</v>
      </c>
      <c r="G536" s="26" t="s">
        <v>277</v>
      </c>
      <c r="H536" s="51">
        <v>20</v>
      </c>
      <c r="I536" s="55">
        <v>28.7</v>
      </c>
      <c r="J536" s="51">
        <v>8.1</v>
      </c>
      <c r="K536" s="49"/>
    </row>
    <row r="537" spans="1:11">
      <c r="A537" s="94" t="s">
        <v>349</v>
      </c>
      <c r="B537" s="46" t="s">
        <v>204</v>
      </c>
      <c r="C537" s="74" t="str">
        <f>IF(B537="","",VLOOKUP(B537,[1]Stations!$A$1:$S$42,3,FALSE))</f>
        <v>Muelle de Arecibo</v>
      </c>
      <c r="D537" s="77">
        <f>IF(B537="", "",VLOOKUP(B537,[1]Stations!$A$1:$T$42,13,))</f>
        <v>18.479258300000001</v>
      </c>
      <c r="E537" s="77">
        <f>IF(B537=""," ",VLOOKUP(B537,[1]Stations!$A$1:$T$42,18,))</f>
        <v>-66.700466700000007</v>
      </c>
      <c r="F537" s="78" t="str">
        <f>IF(C537="","",VLOOKUP(B537,[1]Stations!$A$1:$S$42,19,FALSE))</f>
        <v xml:space="preserve">Route: 6: Arecibo – Vega Alta </v>
      </c>
      <c r="G537" s="26" t="s">
        <v>277</v>
      </c>
      <c r="H537" s="51">
        <v>110</v>
      </c>
      <c r="I537" s="55">
        <v>26.6</v>
      </c>
      <c r="J537" s="51">
        <v>8.08</v>
      </c>
      <c r="K537" s="49"/>
    </row>
    <row r="538" spans="1:11">
      <c r="A538" s="94" t="s">
        <v>349</v>
      </c>
      <c r="B538" s="46" t="s">
        <v>210</v>
      </c>
      <c r="C538" s="74" t="str">
        <f>IF(B538="","",VLOOKUP(B538,[1]Stations!$A$1:$S$42,3,FALSE))</f>
        <v>Mar Chiquita</v>
      </c>
      <c r="D538" s="77">
        <f>IF(B538="", "",VLOOKUP(B538,[1]Stations!$A$1:$T$42,13,))</f>
        <v>18.472916699999999</v>
      </c>
      <c r="E538" s="77">
        <f>IF(B538=""," ",VLOOKUP(B538,[1]Stations!$A$1:$T$42,18,))</f>
        <v>-66.485655600000001</v>
      </c>
      <c r="F538" s="78" t="str">
        <f>IF(C538="","",VLOOKUP(B538,[1]Stations!$A$1:$S$42,19,FALSE))</f>
        <v xml:space="preserve">Route: 6: Arecibo – Vega Alta </v>
      </c>
      <c r="G538" s="26" t="s">
        <v>277</v>
      </c>
      <c r="H538" s="51" t="s">
        <v>301</v>
      </c>
      <c r="I538" s="55">
        <v>27.7</v>
      </c>
      <c r="J538" s="51">
        <v>8.1199999999999992</v>
      </c>
      <c r="K538" s="49"/>
    </row>
    <row r="539" spans="1:11">
      <c r="A539" s="94" t="s">
        <v>349</v>
      </c>
      <c r="B539" s="46" t="s">
        <v>216</v>
      </c>
      <c r="C539" s="74" t="str">
        <f>IF(B539="","",VLOOKUP(B539,[1]Stations!$A$1:$S$42,3,FALSE))</f>
        <v>Balneario de Puerto Nuevo</v>
      </c>
      <c r="D539" s="77">
        <f>IF(B539="", "",VLOOKUP(B539,[1]Stations!$A$1:$T$42,13,))</f>
        <v>18.4913667</v>
      </c>
      <c r="E539" s="77">
        <f>IF(B539=""," ",VLOOKUP(B539,[1]Stations!$A$1:$T$42,18,))</f>
        <v>-66.399044399999994</v>
      </c>
      <c r="F539" s="78" t="str">
        <f>IF(C539="","",VLOOKUP(B539,[1]Stations!$A$1:$S$42,19,FALSE))</f>
        <v xml:space="preserve">Route: 6: Arecibo – Vega Alta </v>
      </c>
      <c r="G539" s="26" t="s">
        <v>277</v>
      </c>
      <c r="H539" s="51" t="s">
        <v>301</v>
      </c>
      <c r="I539" s="55">
        <v>29.5</v>
      </c>
      <c r="J539" s="51">
        <v>8.08</v>
      </c>
      <c r="K539" s="49"/>
    </row>
    <row r="540" spans="1:11" ht="37">
      <c r="A540" s="94" t="s">
        <v>349</v>
      </c>
      <c r="B540" s="46" t="s">
        <v>222</v>
      </c>
      <c r="C540" s="74" t="str">
        <f>IF(B540="","",VLOOKUP(B540,[1]Stations!$A$1:$S$42,3,FALSE))</f>
        <v>Balneario Cerro Gordo or Javier Calderón Nieves</v>
      </c>
      <c r="D540" s="77">
        <f>IF(B540="", "",VLOOKUP(B540,[1]Stations!$A$1:$T$42,13,))</f>
        <v>18.481249999999999</v>
      </c>
      <c r="E540" s="77">
        <f>IF(B540=""," ",VLOOKUP(B540,[1]Stations!$A$1:$T$42,18,))</f>
        <v>-66.340655600000005</v>
      </c>
      <c r="F540" s="78" t="str">
        <f>IF(C540="","",VLOOKUP(B540,[1]Stations!$A$1:$S$42,19,FALSE))</f>
        <v xml:space="preserve">Route: 6: Arecibo – Vega Alta </v>
      </c>
      <c r="G540" s="26" t="s">
        <v>277</v>
      </c>
      <c r="H540" s="51" t="s">
        <v>301</v>
      </c>
      <c r="I540" s="55">
        <v>28.8</v>
      </c>
      <c r="J540" s="51">
        <v>8.11</v>
      </c>
      <c r="K540" s="49"/>
    </row>
    <row r="541" spans="1:11">
      <c r="A541" s="96" t="s">
        <v>350</v>
      </c>
      <c r="B541" s="46" t="s">
        <v>88</v>
      </c>
      <c r="C541" s="74" t="str">
        <f>IF(B541="","",VLOOKUP(B541,[1]Stations!$A$1:$S$42,3,FALSE))</f>
        <v>Tropical Beach</v>
      </c>
      <c r="D541" s="53"/>
      <c r="E541" s="53"/>
      <c r="F541" s="54"/>
      <c r="G541" s="51"/>
      <c r="H541" s="51">
        <v>10</v>
      </c>
      <c r="I541" s="55"/>
      <c r="J541" s="51"/>
      <c r="K541" s="49"/>
    </row>
    <row r="542" spans="1:11">
      <c r="A542" s="96" t="s">
        <v>350</v>
      </c>
      <c r="B542" s="46" t="s">
        <v>94</v>
      </c>
      <c r="C542" s="74" t="str">
        <f>IF(B542="","",VLOOKUP(B542,[1]Stations!$A$1:$S$42,3,FALSE))</f>
        <v>Balneario Seven Seas</v>
      </c>
      <c r="D542" s="53"/>
      <c r="E542" s="53"/>
      <c r="F542" s="54"/>
      <c r="G542" s="51"/>
      <c r="H542" s="51">
        <v>10</v>
      </c>
      <c r="I542" s="55"/>
      <c r="J542" s="51"/>
      <c r="K542" s="49"/>
    </row>
    <row r="543" spans="1:11">
      <c r="A543" s="96" t="s">
        <v>350</v>
      </c>
      <c r="B543" s="46" t="s">
        <v>185</v>
      </c>
      <c r="C543" s="74" t="str">
        <f>IF(B543="","",VLOOKUP(B543,[1]Stations!$A$1:$S$42,3,FALSE))</f>
        <v>Balneario de Rincón</v>
      </c>
      <c r="D543" s="53"/>
      <c r="E543" s="53"/>
      <c r="F543" s="54"/>
      <c r="G543" s="51"/>
      <c r="H543" s="51" t="s">
        <v>301</v>
      </c>
      <c r="I543" s="55"/>
      <c r="J543" s="51"/>
      <c r="K543" s="49"/>
    </row>
    <row r="544" spans="1:11">
      <c r="A544" s="96" t="s">
        <v>350</v>
      </c>
      <c r="B544" s="46" t="s">
        <v>204</v>
      </c>
      <c r="C544" s="74" t="str">
        <f>IF(B544="","",VLOOKUP(B544,[1]Stations!$A$1:$S$42,3,FALSE))</f>
        <v>Muelle de Arecibo</v>
      </c>
      <c r="D544" s="53"/>
      <c r="E544" s="53"/>
      <c r="F544" s="54"/>
      <c r="G544" s="51"/>
      <c r="H544" s="51" t="s">
        <v>301</v>
      </c>
      <c r="I544" s="55"/>
      <c r="J544" s="51"/>
      <c r="K544" s="49"/>
    </row>
    <row r="545" spans="1:11" s="66" customFormat="1" ht="37">
      <c r="A545" s="95">
        <v>43277</v>
      </c>
      <c r="B545" s="46" t="s">
        <v>9</v>
      </c>
      <c r="C545" s="74" t="str">
        <f>IF(B545="","",VLOOKUP(B545,Stations!$A$1:$S$42,3,FALSE))</f>
        <v>Balneario Manuel “Nolo” Morales or Sardinera</v>
      </c>
      <c r="D545" s="63"/>
      <c r="E545" s="63"/>
      <c r="F545" s="64"/>
      <c r="G545" s="61"/>
      <c r="H545" s="101" t="s">
        <v>301</v>
      </c>
      <c r="I545" s="101">
        <v>27.9</v>
      </c>
      <c r="J545" s="100">
        <v>8.06</v>
      </c>
      <c r="K545" s="73"/>
    </row>
    <row r="546" spans="1:11" s="66" customFormat="1">
      <c r="A546" s="95">
        <v>43277</v>
      </c>
      <c r="B546" s="46" t="s">
        <v>16</v>
      </c>
      <c r="C546" s="74" t="str">
        <f>IF(B546="","",VLOOKUP(B546,Stations!$A$1:$S$42,3,FALSE))</f>
        <v>Balneario Punta Salinas</v>
      </c>
      <c r="D546" s="63"/>
      <c r="E546" s="63"/>
      <c r="F546" s="64"/>
      <c r="G546" s="61"/>
      <c r="H546" s="101" t="s">
        <v>301</v>
      </c>
      <c r="I546" s="101">
        <v>28.1</v>
      </c>
      <c r="J546" s="100">
        <v>8.1</v>
      </c>
      <c r="K546" s="73"/>
    </row>
    <row r="547" spans="1:11" s="66" customFormat="1">
      <c r="A547" s="95">
        <v>43277</v>
      </c>
      <c r="B547" s="46" t="s">
        <v>22</v>
      </c>
      <c r="C547" s="74" t="str">
        <f>IF(B547="","",VLOOKUP(B547,Stations!$A$1:$S$42,3,FALSE))</f>
        <v>Balneario El Escambrón</v>
      </c>
      <c r="D547" s="63"/>
      <c r="E547" s="63"/>
      <c r="F547" s="64"/>
      <c r="G547" s="61"/>
      <c r="H547" s="102">
        <v>31</v>
      </c>
      <c r="I547" s="101">
        <v>28.9</v>
      </c>
      <c r="J547" s="100">
        <v>8.18</v>
      </c>
      <c r="K547" s="73"/>
    </row>
    <row r="548" spans="1:11" s="66" customFormat="1">
      <c r="A548" s="95">
        <v>43277</v>
      </c>
      <c r="B548" s="46" t="s">
        <v>280</v>
      </c>
      <c r="C548" s="74" t="str">
        <f>IF(B548="","",VLOOKUP(B548,Stations!$A$1:$S$42,3,FALSE))</f>
        <v>Playa Sixto Escobar</v>
      </c>
      <c r="D548" s="63"/>
      <c r="E548" s="63"/>
      <c r="F548" s="64"/>
      <c r="G548" s="61"/>
      <c r="H548" s="101" t="s">
        <v>301</v>
      </c>
      <c r="I548" s="101">
        <v>28.5</v>
      </c>
      <c r="J548" s="100">
        <v>8.11</v>
      </c>
      <c r="K548" s="73"/>
    </row>
    <row r="549" spans="1:11" s="66" customFormat="1">
      <c r="A549" s="95">
        <v>43277</v>
      </c>
      <c r="B549" s="46" t="s">
        <v>33</v>
      </c>
      <c r="C549" s="74" t="str">
        <f>IF(B549="","",VLOOKUP(B549,Stations!$A$1:$S$42,3,FALSE))</f>
        <v>Playita del Condado</v>
      </c>
      <c r="D549" s="63"/>
      <c r="E549" s="63"/>
      <c r="F549" s="64"/>
      <c r="G549" s="61"/>
      <c r="H549" s="101" t="s">
        <v>301</v>
      </c>
      <c r="I549" s="101">
        <v>28.9</v>
      </c>
      <c r="J549" s="100" t="s">
        <v>329</v>
      </c>
      <c r="K549" s="73"/>
    </row>
    <row r="550" spans="1:11" s="66" customFormat="1">
      <c r="A550" s="95">
        <v>43277</v>
      </c>
      <c r="B550" s="46" t="s">
        <v>39</v>
      </c>
      <c r="C550" s="74" t="str">
        <f>IF(B550="","",VLOOKUP(B550,Stations!$A$1:$S$42,3,FALSE))</f>
        <v>Ocean Park</v>
      </c>
      <c r="D550" s="63"/>
      <c r="E550" s="63"/>
      <c r="F550" s="64"/>
      <c r="G550" s="61"/>
      <c r="H550" s="101" t="s">
        <v>301</v>
      </c>
      <c r="I550" s="101">
        <v>28.4</v>
      </c>
      <c r="J550" s="100">
        <v>8.16</v>
      </c>
      <c r="K550" s="73"/>
    </row>
    <row r="551" spans="1:11" s="66" customFormat="1">
      <c r="A551" s="95">
        <v>43277</v>
      </c>
      <c r="B551" s="46" t="s">
        <v>45</v>
      </c>
      <c r="C551" s="74" t="str">
        <f>IF(B551="","",VLOOKUP(B551,Stations!$A$1:$S$42,3,FALSE))</f>
        <v>Playa El Alambique</v>
      </c>
      <c r="D551" s="63"/>
      <c r="E551" s="63"/>
      <c r="F551" s="64"/>
      <c r="G551" s="61"/>
      <c r="H551" s="101" t="s">
        <v>301</v>
      </c>
      <c r="I551" s="101">
        <v>28.8</v>
      </c>
      <c r="J551" s="100">
        <v>8.17</v>
      </c>
      <c r="K551" s="73"/>
    </row>
    <row r="552" spans="1:11" s="66" customFormat="1">
      <c r="A552" s="95">
        <v>43277</v>
      </c>
      <c r="B552" s="46" t="s">
        <v>51</v>
      </c>
      <c r="C552" s="74" t="str">
        <f>IF(B552="","",VLOOKUP(B552,Stations!$A$1:$S$42,3,FALSE))</f>
        <v>Balneario de Carolina</v>
      </c>
      <c r="D552" s="63"/>
      <c r="E552" s="63"/>
      <c r="F552" s="64"/>
      <c r="G552" s="61"/>
      <c r="H552" s="101" t="s">
        <v>301</v>
      </c>
      <c r="I552" s="101">
        <v>29</v>
      </c>
      <c r="J552" s="100">
        <v>8.16</v>
      </c>
      <c r="K552" s="73"/>
    </row>
    <row r="553" spans="1:11" s="66" customFormat="1">
      <c r="A553" s="95">
        <v>43277</v>
      </c>
      <c r="B553" s="46" t="s">
        <v>58</v>
      </c>
      <c r="C553" s="74" t="str">
        <f>IF(B553="","",VLOOKUP(B553,Stations!$A$1:$S$42,3,FALSE))</f>
        <v>Vacía Talega</v>
      </c>
      <c r="D553" s="63"/>
      <c r="E553" s="63"/>
      <c r="F553" s="64"/>
      <c r="G553" s="61"/>
      <c r="H553" s="101" t="s">
        <v>301</v>
      </c>
      <c r="I553" s="101">
        <v>28.8</v>
      </c>
      <c r="J553" s="100">
        <v>8.1</v>
      </c>
      <c r="K553" s="73"/>
    </row>
    <row r="554" spans="1:11" s="66" customFormat="1">
      <c r="A554" s="95">
        <v>43277</v>
      </c>
      <c r="B554" s="46" t="s">
        <v>65</v>
      </c>
      <c r="C554" s="74" t="s">
        <v>62</v>
      </c>
      <c r="D554" s="63"/>
      <c r="E554" s="63"/>
      <c r="F554" s="64"/>
      <c r="G554" s="61"/>
      <c r="H554" s="61">
        <v>31</v>
      </c>
      <c r="I554" s="103">
        <v>27.9</v>
      </c>
      <c r="J554" s="100">
        <v>8.01</v>
      </c>
      <c r="K554" s="73"/>
    </row>
    <row r="555" spans="1:11" s="66" customFormat="1">
      <c r="A555" s="95">
        <v>43277</v>
      </c>
      <c r="B555" s="46" t="s">
        <v>71</v>
      </c>
      <c r="C555" s="74" t="s">
        <v>69</v>
      </c>
      <c r="D555" s="63"/>
      <c r="E555" s="63"/>
      <c r="F555" s="64"/>
      <c r="G555" s="61"/>
      <c r="H555" s="61" t="s">
        <v>301</v>
      </c>
      <c r="I555" s="103">
        <v>27.9</v>
      </c>
      <c r="J555" s="100">
        <v>8.1</v>
      </c>
      <c r="K555" s="73"/>
    </row>
    <row r="556" spans="1:11" s="66" customFormat="1">
      <c r="A556" s="95">
        <v>43277</v>
      </c>
      <c r="B556" s="46" t="s">
        <v>77</v>
      </c>
      <c r="C556" s="74" t="s">
        <v>74</v>
      </c>
      <c r="D556" s="63"/>
      <c r="E556" s="63"/>
      <c r="F556" s="64"/>
      <c r="G556" s="61"/>
      <c r="H556" s="61">
        <v>10</v>
      </c>
      <c r="I556" s="103">
        <v>28.3</v>
      </c>
      <c r="J556" s="100">
        <v>8.0299999999999994</v>
      </c>
      <c r="K556" s="73"/>
    </row>
    <row r="557" spans="1:11" s="66" customFormat="1">
      <c r="A557" s="95">
        <v>43277</v>
      </c>
      <c r="B557" s="46" t="s">
        <v>83</v>
      </c>
      <c r="C557" s="74" t="s">
        <v>80</v>
      </c>
      <c r="D557" s="63"/>
      <c r="E557" s="63"/>
      <c r="F557" s="64"/>
      <c r="G557" s="61"/>
      <c r="H557" s="61">
        <v>41</v>
      </c>
      <c r="I557" s="103">
        <v>29</v>
      </c>
      <c r="J557" s="100">
        <v>8.11</v>
      </c>
      <c r="K557" s="73"/>
    </row>
    <row r="558" spans="1:11" s="66" customFormat="1">
      <c r="A558" s="95">
        <v>43277</v>
      </c>
      <c r="B558" s="46" t="s">
        <v>88</v>
      </c>
      <c r="C558" s="74" t="s">
        <v>86</v>
      </c>
      <c r="D558" s="63"/>
      <c r="E558" s="63"/>
      <c r="F558" s="64"/>
      <c r="G558" s="61"/>
      <c r="H558" s="61">
        <v>41</v>
      </c>
      <c r="I558" s="103">
        <v>28.2</v>
      </c>
      <c r="J558" s="100" t="s">
        <v>319</v>
      </c>
      <c r="K558" s="73"/>
    </row>
    <row r="559" spans="1:11" s="66" customFormat="1">
      <c r="A559" s="95">
        <v>43277</v>
      </c>
      <c r="B559" s="46" t="s">
        <v>94</v>
      </c>
      <c r="C559" s="74" t="s">
        <v>91</v>
      </c>
      <c r="D559" s="63"/>
      <c r="E559" s="63"/>
      <c r="F559" s="64"/>
      <c r="G559" s="61"/>
      <c r="H559" s="61" t="s">
        <v>301</v>
      </c>
      <c r="I559" s="103">
        <v>29.7</v>
      </c>
      <c r="J559" s="100">
        <v>8.18</v>
      </c>
      <c r="K559" s="73"/>
    </row>
    <row r="560" spans="1:11" s="66" customFormat="1">
      <c r="A560" s="95">
        <v>43277</v>
      </c>
      <c r="B560" s="46" t="s">
        <v>99</v>
      </c>
      <c r="C560" s="74" t="s">
        <v>97</v>
      </c>
      <c r="D560" s="63"/>
      <c r="E560" s="63"/>
      <c r="F560" s="64"/>
      <c r="G560" s="61"/>
      <c r="H560" s="61" t="s">
        <v>301</v>
      </c>
      <c r="I560" s="103">
        <v>28.9</v>
      </c>
      <c r="J560" s="100">
        <v>8.1999999999999993</v>
      </c>
      <c r="K560" s="73"/>
    </row>
    <row r="561" spans="1:11" s="66" customFormat="1">
      <c r="A561" s="95">
        <v>43277</v>
      </c>
      <c r="B561" s="46" t="s">
        <v>105</v>
      </c>
      <c r="C561" s="74" t="s">
        <v>102</v>
      </c>
      <c r="D561" s="63"/>
      <c r="E561" s="63"/>
      <c r="F561" s="64"/>
      <c r="G561" s="61"/>
      <c r="H561" s="61" t="s">
        <v>301</v>
      </c>
      <c r="I561" s="103">
        <v>29</v>
      </c>
      <c r="J561" s="100">
        <v>8.19</v>
      </c>
      <c r="K561" s="73"/>
    </row>
    <row r="562" spans="1:11" s="66" customFormat="1">
      <c r="A562" s="95">
        <v>43276</v>
      </c>
      <c r="B562" s="46" t="s">
        <v>113</v>
      </c>
      <c r="C562" s="74" t="s">
        <v>110</v>
      </c>
      <c r="D562" s="63"/>
      <c r="E562" s="63"/>
      <c r="F562" s="64"/>
      <c r="G562" s="61"/>
      <c r="H562" s="61" t="s">
        <v>301</v>
      </c>
      <c r="I562" s="103">
        <v>27.7</v>
      </c>
      <c r="J562" s="61">
        <v>7.98</v>
      </c>
      <c r="K562" s="73"/>
    </row>
    <row r="563" spans="1:11" s="66" customFormat="1">
      <c r="A563" s="95">
        <v>43276</v>
      </c>
      <c r="B563" s="46" t="s">
        <v>120</v>
      </c>
      <c r="C563" s="74" t="s">
        <v>117</v>
      </c>
      <c r="D563" s="63"/>
      <c r="E563" s="63"/>
      <c r="F563" s="64"/>
      <c r="G563" s="61"/>
      <c r="H563" s="61">
        <v>85</v>
      </c>
      <c r="I563" s="103">
        <v>28.4</v>
      </c>
      <c r="J563" s="61">
        <v>6.89</v>
      </c>
      <c r="K563" s="73"/>
    </row>
    <row r="564" spans="1:11" s="66" customFormat="1">
      <c r="A564" s="95">
        <v>43276</v>
      </c>
      <c r="B564" s="46" t="s">
        <v>127</v>
      </c>
      <c r="C564" s="74" t="s">
        <v>124</v>
      </c>
      <c r="D564" s="63"/>
      <c r="E564" s="63"/>
      <c r="F564" s="64"/>
      <c r="G564" s="61"/>
      <c r="H564" s="61">
        <v>86</v>
      </c>
      <c r="I564" s="103">
        <v>29</v>
      </c>
      <c r="J564" s="61">
        <v>6.79</v>
      </c>
      <c r="K564" s="73"/>
    </row>
    <row r="565" spans="1:11" s="66" customFormat="1">
      <c r="A565" s="95">
        <v>43276</v>
      </c>
      <c r="B565" s="46" t="s">
        <v>132</v>
      </c>
      <c r="C565" s="74" t="s">
        <v>302</v>
      </c>
      <c r="D565" s="63"/>
      <c r="E565" s="63"/>
      <c r="F565" s="64"/>
      <c r="G565" s="61"/>
      <c r="H565" s="61">
        <v>82</v>
      </c>
      <c r="I565" s="103">
        <v>28.7</v>
      </c>
      <c r="J565" s="61">
        <v>6.71</v>
      </c>
      <c r="K565" s="73"/>
    </row>
    <row r="566" spans="1:11" s="66" customFormat="1">
      <c r="A566" s="95">
        <v>43276</v>
      </c>
      <c r="B566" s="46" t="s">
        <v>144</v>
      </c>
      <c r="C566" s="74" t="s">
        <v>142</v>
      </c>
      <c r="D566" s="63"/>
      <c r="E566" s="63"/>
      <c r="F566" s="64"/>
      <c r="G566" s="61"/>
      <c r="H566" s="61">
        <v>120</v>
      </c>
      <c r="I566" s="103">
        <v>29.6</v>
      </c>
      <c r="J566" s="61" t="s">
        <v>351</v>
      </c>
      <c r="K566" s="73"/>
    </row>
    <row r="567" spans="1:11" s="66" customFormat="1">
      <c r="A567" s="95">
        <v>43276</v>
      </c>
      <c r="B567" s="46" t="s">
        <v>172</v>
      </c>
      <c r="C567" s="74" t="s">
        <v>170</v>
      </c>
      <c r="D567" s="63"/>
      <c r="E567" s="63"/>
      <c r="F567" s="64"/>
      <c r="G567" s="61"/>
      <c r="H567" s="61" t="s">
        <v>301</v>
      </c>
      <c r="I567" s="103">
        <v>28.5</v>
      </c>
      <c r="J567" s="61">
        <v>8.01</v>
      </c>
      <c r="K567" s="73"/>
    </row>
    <row r="568" spans="1:11" s="66" customFormat="1">
      <c r="A568" s="95">
        <v>43276</v>
      </c>
      <c r="B568" s="46" t="s">
        <v>167</v>
      </c>
      <c r="C568" s="74" t="s">
        <v>164</v>
      </c>
      <c r="D568" s="63"/>
      <c r="E568" s="63"/>
      <c r="F568" s="64"/>
      <c r="G568" s="61"/>
      <c r="H568" s="102">
        <v>20</v>
      </c>
      <c r="I568" s="103">
        <v>28.8</v>
      </c>
      <c r="J568" s="61">
        <v>8.02</v>
      </c>
      <c r="K568" s="73"/>
    </row>
    <row r="569" spans="1:11" s="66" customFormat="1">
      <c r="A569" s="95">
        <v>43276</v>
      </c>
      <c r="B569" s="46" t="s">
        <v>161</v>
      </c>
      <c r="C569" s="74" t="s">
        <v>159</v>
      </c>
      <c r="D569" s="63"/>
      <c r="E569" s="63"/>
      <c r="F569" s="64"/>
      <c r="G569" s="61"/>
      <c r="H569" s="61" t="s">
        <v>301</v>
      </c>
      <c r="I569" s="103">
        <v>29</v>
      </c>
      <c r="J569" s="61">
        <v>8.1199999999999992</v>
      </c>
      <c r="K569" s="73"/>
    </row>
    <row r="570" spans="1:11" s="66" customFormat="1">
      <c r="A570" s="95">
        <v>43276</v>
      </c>
      <c r="B570" s="46" t="s">
        <v>158</v>
      </c>
      <c r="C570" s="74" t="s">
        <v>155</v>
      </c>
      <c r="D570" s="63"/>
      <c r="E570" s="63"/>
      <c r="F570" s="64"/>
      <c r="G570" s="61"/>
      <c r="H570" s="61">
        <v>30</v>
      </c>
      <c r="I570" s="103">
        <v>28.5</v>
      </c>
      <c r="J570" s="46">
        <v>8.08</v>
      </c>
      <c r="K570" s="73"/>
    </row>
    <row r="571" spans="1:11" s="66" customFormat="1">
      <c r="A571" s="95">
        <v>43276</v>
      </c>
      <c r="B571" s="46" t="s">
        <v>151</v>
      </c>
      <c r="C571" s="74" t="s">
        <v>148</v>
      </c>
      <c r="D571" s="63"/>
      <c r="E571" s="63"/>
      <c r="F571" s="64"/>
      <c r="G571" s="61"/>
      <c r="H571" s="61">
        <v>10</v>
      </c>
      <c r="I571" s="103">
        <v>29.2</v>
      </c>
      <c r="J571" s="46" t="s">
        <v>314</v>
      </c>
      <c r="K571" s="73"/>
    </row>
    <row r="572" spans="1:11" s="66" customFormat="1" ht="37">
      <c r="A572" s="95">
        <v>43276</v>
      </c>
      <c r="B572" s="46" t="s">
        <v>179</v>
      </c>
      <c r="C572" s="74" t="s">
        <v>176</v>
      </c>
      <c r="D572" s="63"/>
      <c r="E572" s="63"/>
      <c r="F572" s="64"/>
      <c r="G572" s="61"/>
      <c r="H572" s="61">
        <v>20</v>
      </c>
      <c r="I572" s="103">
        <v>29.6</v>
      </c>
      <c r="J572" s="46">
        <v>7.96</v>
      </c>
      <c r="K572" s="73"/>
    </row>
    <row r="573" spans="1:11" s="66" customFormat="1">
      <c r="A573" s="95">
        <v>43276</v>
      </c>
      <c r="B573" s="46" t="s">
        <v>185</v>
      </c>
      <c r="C573" s="74" t="s">
        <v>182</v>
      </c>
      <c r="D573" s="63"/>
      <c r="E573" s="63"/>
      <c r="F573" s="64"/>
      <c r="G573" s="61"/>
      <c r="H573" s="61" t="s">
        <v>301</v>
      </c>
      <c r="I573" s="103">
        <v>29.7</v>
      </c>
      <c r="J573" s="46">
        <v>8.11</v>
      </c>
      <c r="K573" s="73"/>
    </row>
    <row r="574" spans="1:11" s="66" customFormat="1">
      <c r="A574" s="95">
        <v>43276</v>
      </c>
      <c r="B574" s="46" t="s">
        <v>191</v>
      </c>
      <c r="C574" s="74" t="s">
        <v>188</v>
      </c>
      <c r="D574" s="63"/>
      <c r="E574" s="63"/>
      <c r="F574" s="64"/>
      <c r="G574" s="61"/>
      <c r="H574" s="61" t="s">
        <v>301</v>
      </c>
      <c r="I574" s="103">
        <v>29.4</v>
      </c>
      <c r="J574" s="46">
        <v>8.09</v>
      </c>
      <c r="K574" s="73"/>
    </row>
    <row r="575" spans="1:11" s="66" customFormat="1">
      <c r="A575" s="95">
        <v>43276</v>
      </c>
      <c r="B575" s="46" t="s">
        <v>197</v>
      </c>
      <c r="C575" s="74" t="s">
        <v>194</v>
      </c>
      <c r="D575" s="63"/>
      <c r="E575" s="63"/>
      <c r="F575" s="64"/>
      <c r="G575" s="61"/>
      <c r="H575" s="61">
        <v>52</v>
      </c>
      <c r="I575" s="103">
        <v>29.9</v>
      </c>
      <c r="J575" s="46" t="s">
        <v>315</v>
      </c>
      <c r="K575" s="73"/>
    </row>
    <row r="576" spans="1:11" s="66" customFormat="1">
      <c r="A576" s="95">
        <v>43277</v>
      </c>
      <c r="B576" s="46" t="s">
        <v>204</v>
      </c>
      <c r="C576" s="74" t="s">
        <v>201</v>
      </c>
      <c r="D576" s="63"/>
      <c r="E576" s="63"/>
      <c r="F576" s="64"/>
      <c r="G576" s="61"/>
      <c r="H576" s="61" t="s">
        <v>301</v>
      </c>
      <c r="I576" s="103">
        <v>27.9</v>
      </c>
      <c r="J576" s="46">
        <v>8.0500000000000007</v>
      </c>
      <c r="K576" s="73"/>
    </row>
    <row r="577" spans="1:11" s="66" customFormat="1">
      <c r="A577" s="95">
        <v>43277</v>
      </c>
      <c r="B577" s="46" t="s">
        <v>210</v>
      </c>
      <c r="C577" s="74" t="s">
        <v>207</v>
      </c>
      <c r="D577" s="63"/>
      <c r="E577" s="63"/>
      <c r="F577" s="64"/>
      <c r="G577" s="61"/>
      <c r="H577" s="61" t="s">
        <v>301</v>
      </c>
      <c r="I577" s="103">
        <v>29.7</v>
      </c>
      <c r="J577" s="46">
        <v>8.16</v>
      </c>
      <c r="K577" s="73"/>
    </row>
    <row r="578" spans="1:11" s="66" customFormat="1">
      <c r="A578" s="95">
        <v>43277</v>
      </c>
      <c r="B578" s="46" t="s">
        <v>216</v>
      </c>
      <c r="C578" s="74" t="s">
        <v>213</v>
      </c>
      <c r="D578" s="63"/>
      <c r="E578" s="63"/>
      <c r="F578" s="64"/>
      <c r="G578" s="61"/>
      <c r="H578" s="61" t="s">
        <v>301</v>
      </c>
      <c r="I578" s="103">
        <v>28</v>
      </c>
      <c r="J578" s="46">
        <v>8.1199999999999992</v>
      </c>
      <c r="K578" s="73"/>
    </row>
    <row r="579" spans="1:11" s="66" customFormat="1" ht="37">
      <c r="A579" s="95">
        <v>43277</v>
      </c>
      <c r="B579" s="46" t="s">
        <v>222</v>
      </c>
      <c r="C579" s="74" t="s">
        <v>219</v>
      </c>
      <c r="D579" s="63"/>
      <c r="E579" s="63"/>
      <c r="F579" s="64"/>
      <c r="G579" s="61"/>
      <c r="H579" s="61" t="s">
        <v>301</v>
      </c>
      <c r="I579" s="103">
        <v>28.4</v>
      </c>
      <c r="J579" s="46" t="s">
        <v>352</v>
      </c>
      <c r="K579" s="73"/>
    </row>
    <row r="580" spans="1:11" s="66" customFormat="1">
      <c r="A580" s="99">
        <v>43283</v>
      </c>
      <c r="B580" s="46" t="s">
        <v>120</v>
      </c>
      <c r="C580" s="74" t="s">
        <v>117</v>
      </c>
      <c r="D580" s="63"/>
      <c r="E580" s="63"/>
      <c r="F580" s="64"/>
      <c r="G580" s="61"/>
      <c r="H580" s="61">
        <v>10</v>
      </c>
      <c r="I580" s="103">
        <v>27</v>
      </c>
      <c r="J580" s="46" t="s">
        <v>330</v>
      </c>
      <c r="K580" s="73"/>
    </row>
    <row r="581" spans="1:11" s="66" customFormat="1">
      <c r="A581" s="99">
        <v>43283</v>
      </c>
      <c r="B581" s="46" t="s">
        <v>127</v>
      </c>
      <c r="C581" s="74" t="s">
        <v>124</v>
      </c>
      <c r="D581" s="63"/>
      <c r="E581" s="63"/>
      <c r="F581" s="64"/>
      <c r="G581" s="61"/>
      <c r="H581" s="61">
        <v>84</v>
      </c>
      <c r="I581" s="103">
        <v>28</v>
      </c>
      <c r="J581" s="46" t="s">
        <v>330</v>
      </c>
      <c r="K581" s="73"/>
    </row>
    <row r="582" spans="1:11">
      <c r="A582" s="99">
        <v>43283</v>
      </c>
      <c r="B582" s="46" t="s">
        <v>132</v>
      </c>
      <c r="C582" s="74" t="s">
        <v>302</v>
      </c>
      <c r="D582" s="53"/>
      <c r="E582" s="53"/>
      <c r="F582" s="54"/>
      <c r="G582" s="51"/>
      <c r="H582" s="51">
        <v>20</v>
      </c>
      <c r="I582" s="57">
        <v>28.5</v>
      </c>
      <c r="J582" s="46" t="s">
        <v>330</v>
      </c>
      <c r="K582" s="49"/>
    </row>
    <row r="583" spans="1:11">
      <c r="A583" s="99">
        <v>43283</v>
      </c>
      <c r="B583" s="46" t="s">
        <v>144</v>
      </c>
      <c r="C583" s="74" t="s">
        <v>142</v>
      </c>
      <c r="D583" s="53"/>
      <c r="E583" s="53"/>
      <c r="F583" s="54"/>
      <c r="G583" s="51"/>
      <c r="H583" s="51">
        <v>30</v>
      </c>
      <c r="I583" s="57">
        <v>28.5</v>
      </c>
      <c r="J583" s="46" t="s">
        <v>330</v>
      </c>
      <c r="K583" s="49"/>
    </row>
    <row r="584" spans="1:11" ht="37">
      <c r="A584" s="96">
        <v>43298</v>
      </c>
      <c r="B584" s="46" t="s">
        <v>9</v>
      </c>
      <c r="C584" s="74" t="str">
        <f>IF(B584="","",VLOOKUP(B584,[1]Stations!$A$1:$S$42,3,FALSE))</f>
        <v>Balneario Manuel “Nolo” Morales or Sardinera</v>
      </c>
      <c r="D584" s="77">
        <f>IF(B584="", "",VLOOKUP(B584,[1]Stations!$A$1:$T$42,13,))</f>
        <v>18.474694400000001</v>
      </c>
      <c r="E584" s="77">
        <f>IF(B584=""," ",VLOOKUP(B584,[1]Stations!$A$1:$T$42,18,))</f>
        <v>-66.280891699999998</v>
      </c>
      <c r="F584" s="78" t="str">
        <f>IF(C584="","",VLOOKUP(B584,[1]Stations!$A$1:$S$42,19,FALSE))</f>
        <v>Route 1: Dorado - Loíza</v>
      </c>
      <c r="G584" s="26" t="s">
        <v>277</v>
      </c>
      <c r="H584" s="51">
        <v>31</v>
      </c>
      <c r="I584" s="55">
        <v>28.5</v>
      </c>
      <c r="J584" s="26">
        <v>7.97</v>
      </c>
      <c r="K584" s="49"/>
    </row>
    <row r="585" spans="1:11">
      <c r="A585" s="96">
        <v>43298</v>
      </c>
      <c r="B585" s="46" t="s">
        <v>16</v>
      </c>
      <c r="C585" s="74" t="str">
        <f>IF(B585="","",VLOOKUP(B585,[1]Stations!$A$1:$S$42,3,FALSE))</f>
        <v>Balneario Punta Salinas</v>
      </c>
      <c r="D585" s="77">
        <f>IF(B585="", "",VLOOKUP(B585,[1]Stations!$A$1:$T$42,13,))</f>
        <v>18.471658300000001</v>
      </c>
      <c r="E585" s="77">
        <f>IF(B585=""," ",VLOOKUP(B585,[1]Stations!$A$1:$T$42,18,))</f>
        <v>-66.185994399999998</v>
      </c>
      <c r="F585" s="78" t="str">
        <f>IF(C585="","",VLOOKUP(B585,[1]Stations!$A$1:$S$42,19,FALSE))</f>
        <v>Route 1: Dorado - Loíza</v>
      </c>
      <c r="G585" s="26" t="s">
        <v>277</v>
      </c>
      <c r="H585" s="51">
        <v>10</v>
      </c>
      <c r="I585" s="55">
        <v>27.9</v>
      </c>
      <c r="J585" s="26">
        <v>8.17</v>
      </c>
      <c r="K585" s="49"/>
    </row>
    <row r="586" spans="1:11">
      <c r="A586" s="96">
        <v>43298</v>
      </c>
      <c r="B586" s="46" t="s">
        <v>22</v>
      </c>
      <c r="C586" s="74" t="str">
        <f>IF(B586="","",VLOOKUP(B586,[1]Stations!$A$1:$S$42,3,FALSE))</f>
        <v>Balneario El Escambrón</v>
      </c>
      <c r="D586" s="77">
        <f>IF(B586="", "",VLOOKUP(B586,[1]Stations!$A$1:$T$42,13,))</f>
        <v>18.467236100000001</v>
      </c>
      <c r="E586" s="77">
        <f>IF(B586=""," ",VLOOKUP(B586,[1]Stations!$A$1:$T$42,18,))</f>
        <v>-66.089958300000006</v>
      </c>
      <c r="F586" s="78" t="str">
        <f>IF(C586="","",VLOOKUP(B586,[1]Stations!$A$1:$S$42,19,FALSE))</f>
        <v>Route 1: Dorado - Loíza</v>
      </c>
      <c r="G586" s="26" t="s">
        <v>277</v>
      </c>
      <c r="H586" s="51" t="s">
        <v>301</v>
      </c>
      <c r="I586" s="55">
        <v>29.1</v>
      </c>
      <c r="J586" s="26">
        <v>8.1999999999999993</v>
      </c>
      <c r="K586" s="49"/>
    </row>
    <row r="587" spans="1:11">
      <c r="A587" s="96">
        <v>43298</v>
      </c>
      <c r="B587" s="46" t="s">
        <v>280</v>
      </c>
      <c r="C587" s="74" t="str">
        <f>IF(B587="","",VLOOKUP(B587,[1]Stations!$A$1:$S$42,3,FALSE))</f>
        <v>Playa Sixto Escobar</v>
      </c>
      <c r="D587" s="77">
        <f>IF(B587="", "",VLOOKUP(B587,[1]Stations!$A$1:$T$42,13,))</f>
        <v>18.466730600000002</v>
      </c>
      <c r="E587" s="77">
        <f>IF(B587=""," ",VLOOKUP(B587,[1]Stations!$A$1:$T$42,18,))</f>
        <v>-66.086666699999995</v>
      </c>
      <c r="F587" s="78" t="str">
        <f>IF(C587="","",VLOOKUP(B587,[1]Stations!$A$1:$S$42,19,FALSE))</f>
        <v>Route 1: Dorado - Loíza</v>
      </c>
      <c r="G587" s="26" t="s">
        <v>277</v>
      </c>
      <c r="H587" s="51" t="s">
        <v>301</v>
      </c>
      <c r="I587" s="55">
        <v>28.6</v>
      </c>
      <c r="J587" s="26">
        <v>8.01</v>
      </c>
      <c r="K587" s="49"/>
    </row>
    <row r="588" spans="1:11">
      <c r="A588" s="96">
        <v>43298</v>
      </c>
      <c r="B588" s="46" t="s">
        <v>33</v>
      </c>
      <c r="C588" s="74" t="str">
        <f>IF(B588="","",VLOOKUP(B588,[1]Stations!$A$1:$S$42,3,FALSE))</f>
        <v>Playita del Condado</v>
      </c>
      <c r="D588" s="77">
        <f>IF(B588="", "",VLOOKUP(B588,[1]Stations!$A$1:$T$42,13,))</f>
        <v>18.461130600000001</v>
      </c>
      <c r="E588" s="77">
        <f>IF(B588=""," ",VLOOKUP(B588,[1]Stations!$A$1:$T$42,18,))</f>
        <v>-66.082408299999997</v>
      </c>
      <c r="F588" s="78" t="str">
        <f>IF(C588="","",VLOOKUP(B588,[1]Stations!$A$1:$S$42,19,FALSE))</f>
        <v>Route 1: Dorado - Loíza</v>
      </c>
      <c r="G588" s="26" t="s">
        <v>277</v>
      </c>
      <c r="H588" s="51">
        <v>10</v>
      </c>
      <c r="I588" s="55">
        <v>29.1</v>
      </c>
      <c r="J588" s="26">
        <v>8.23</v>
      </c>
      <c r="K588" s="49"/>
    </row>
    <row r="589" spans="1:11">
      <c r="A589" s="96">
        <v>43298</v>
      </c>
      <c r="B589" s="46" t="s">
        <v>39</v>
      </c>
      <c r="C589" s="74" t="str">
        <f>IF(B589="","",VLOOKUP(B589,[1]Stations!$A$1:$S$42,3,FALSE))</f>
        <v>Ocean Park</v>
      </c>
      <c r="D589" s="77">
        <f>IF(B589="", "",VLOOKUP(B589,[1]Stations!$A$1:$T$42,13,))</f>
        <v>18.453011100000001</v>
      </c>
      <c r="E589" s="77">
        <f>IF(B589=""," ",VLOOKUP(B589,[1]Stations!$A$1:$T$42,18,))</f>
        <v>-66.048880600000004</v>
      </c>
      <c r="F589" s="78" t="str">
        <f>IF(C589="","",VLOOKUP(B589,[1]Stations!$A$1:$S$42,19,FALSE))</f>
        <v>Route 1: Dorado - Loíza</v>
      </c>
      <c r="G589" s="26" t="s">
        <v>277</v>
      </c>
      <c r="H589" s="51" t="s">
        <v>301</v>
      </c>
      <c r="I589" s="55">
        <v>28.8</v>
      </c>
      <c r="J589" s="26">
        <v>8.26</v>
      </c>
      <c r="K589" s="49"/>
    </row>
    <row r="590" spans="1:11">
      <c r="A590" s="96">
        <v>43298</v>
      </c>
      <c r="B590" s="46" t="s">
        <v>45</v>
      </c>
      <c r="C590" s="74" t="str">
        <f>IF(B590="","",VLOOKUP(B590,[1]Stations!$A$1:$S$42,3,FALSE))</f>
        <v>Playa El Alambique</v>
      </c>
      <c r="D590" s="77">
        <f>IF(B590="", "",VLOOKUP(B590,[1]Stations!$A$1:$T$42,13,))</f>
        <v>18.444091700000001</v>
      </c>
      <c r="E590" s="77">
        <f>IF(B590=""," ",VLOOKUP(B590,[1]Stations!$A$1:$T$42,18,))</f>
        <v>-66.022149999999996</v>
      </c>
      <c r="F590" s="78" t="str">
        <f>IF(C590="","",VLOOKUP(B590,[1]Stations!$A$1:$S$42,19,FALSE))</f>
        <v>Route 1: Dorado - Loíza</v>
      </c>
      <c r="G590" s="26" t="s">
        <v>277</v>
      </c>
      <c r="H590" s="51" t="s">
        <v>301</v>
      </c>
      <c r="I590" s="55">
        <v>28.9</v>
      </c>
      <c r="J590" s="26">
        <v>8.1999999999999993</v>
      </c>
      <c r="K590" s="49"/>
    </row>
    <row r="591" spans="1:11">
      <c r="A591" s="96">
        <v>43298</v>
      </c>
      <c r="B591" s="46" t="s">
        <v>51</v>
      </c>
      <c r="C591" s="74" t="str">
        <f>IF(B591="","",VLOOKUP(B591,[1]Stations!$A$1:$S$42,3,FALSE))</f>
        <v>Balneario de Carolina</v>
      </c>
      <c r="D591" s="77">
        <f>IF(B591="", "",VLOOKUP(B591,[1]Stations!$A$1:$T$42,13,))</f>
        <v>18.4459889</v>
      </c>
      <c r="E591" s="77">
        <f>IF(B591=""," ",VLOOKUP(B591,[1]Stations!$A$1:$T$42,18,))</f>
        <v>-66.003572199999994</v>
      </c>
      <c r="F591" s="78" t="str">
        <f>IF(C591="","",VLOOKUP(B591,[1]Stations!$A$1:$S$42,19,FALSE))</f>
        <v>Route 1: Dorado - Loíza</v>
      </c>
      <c r="G591" s="26" t="s">
        <v>277</v>
      </c>
      <c r="H591" s="51" t="s">
        <v>301</v>
      </c>
      <c r="I591" s="55">
        <v>29.1</v>
      </c>
      <c r="J591" s="26">
        <v>8.25</v>
      </c>
      <c r="K591" s="49"/>
    </row>
    <row r="592" spans="1:11">
      <c r="A592" s="96">
        <v>43298</v>
      </c>
      <c r="B592" s="46" t="s">
        <v>58</v>
      </c>
      <c r="C592" s="74" t="str">
        <f>IF(B592="","",VLOOKUP(B592,[1]Stations!$A$1:$S$42,3,FALSE))</f>
        <v>Vacía Talega</v>
      </c>
      <c r="D592" s="77">
        <f>IF(B592="", "",VLOOKUP(B592,[1]Stations!$A$1:$T$42,13,))</f>
        <v>18.4478583</v>
      </c>
      <c r="E592" s="77">
        <f>IF(B592=""," ",VLOOKUP(B592,[1]Stations!$A$1:$T$42,18,))</f>
        <v>-65.906230600000001</v>
      </c>
      <c r="F592" s="78" t="str">
        <f>IF(C592="","",VLOOKUP(B592,[1]Stations!$A$1:$S$42,19,FALSE))</f>
        <v>Route 1: Dorado - Loíza</v>
      </c>
      <c r="G592" s="26" t="s">
        <v>277</v>
      </c>
      <c r="H592" s="51" t="s">
        <v>301</v>
      </c>
      <c r="I592" s="55">
        <v>29.1</v>
      </c>
      <c r="J592" s="26">
        <v>8.27</v>
      </c>
      <c r="K592" s="49"/>
    </row>
    <row r="593" spans="1:11">
      <c r="A593" s="96">
        <v>43298</v>
      </c>
      <c r="B593" s="46" t="s">
        <v>65</v>
      </c>
      <c r="C593" s="74" t="str">
        <f>IF(B593="","",VLOOKUP(B593,[1]Stations!$A$1:$S$42,3,FALSE))</f>
        <v>Balneario Punta Guilarte</v>
      </c>
      <c r="D593" s="77">
        <f>IF(B593="", "",VLOOKUP(B593,[1]Stations!$A$1:$T$42,13,))</f>
        <v>17.9620417</v>
      </c>
      <c r="E593" s="77">
        <f>IF(B593=""," ",VLOOKUP(B593,[1]Stations!$A$1:$T$42,18,))</f>
        <v>-66.040000000000006</v>
      </c>
      <c r="F593" s="78" t="str">
        <f>IF(C593="","",VLOOKUP(B593,[1]Stations!$A$1:$S$42,19,FALSE))</f>
        <v>Route 2: Arroyo - Luquillo</v>
      </c>
      <c r="G593" s="26" t="s">
        <v>277</v>
      </c>
      <c r="H593" s="51">
        <v>10</v>
      </c>
      <c r="I593" s="57">
        <v>28.1</v>
      </c>
      <c r="J593" s="26">
        <v>7.84</v>
      </c>
      <c r="K593" s="49"/>
    </row>
    <row r="594" spans="1:11">
      <c r="A594" s="96">
        <v>43298</v>
      </c>
      <c r="B594" s="46" t="s">
        <v>71</v>
      </c>
      <c r="C594" s="74" t="str">
        <f>IF(B594="","",VLOOKUP(B594,[1]Stations!$A$1:$S$42,3,FALSE))</f>
        <v>Balneario de Patillas</v>
      </c>
      <c r="D594" s="77">
        <f>IF(B594="", "",VLOOKUP(B594,[1]Stations!$A$1:$T$42,13,))</f>
        <v>17.973974999999999</v>
      </c>
      <c r="E594" s="77">
        <f>IF(B594=""," ",VLOOKUP(B594,[1]Stations!$A$1:$T$42,18,))</f>
        <v>-65.988980600000005</v>
      </c>
      <c r="F594" s="78" t="str">
        <f>IF(C594="","",VLOOKUP(B594,[1]Stations!$A$1:$S$42,19,FALSE))</f>
        <v>Route 2: Arroyo - Luquillo</v>
      </c>
      <c r="G594" s="26" t="s">
        <v>277</v>
      </c>
      <c r="H594" s="51" t="s">
        <v>301</v>
      </c>
      <c r="I594" s="57">
        <v>28.4</v>
      </c>
      <c r="J594" s="26">
        <v>7.98</v>
      </c>
      <c r="K594" s="49"/>
    </row>
    <row r="595" spans="1:11">
      <c r="A595" s="96">
        <v>43298</v>
      </c>
      <c r="B595" s="46" t="s">
        <v>77</v>
      </c>
      <c r="C595" s="74" t="str">
        <f>IF(B595="","",VLOOKUP(B595,[1]Stations!$A$1:$S$42,3,FALSE))</f>
        <v>Playa Guayanés</v>
      </c>
      <c r="D595" s="77">
        <f>IF(B595="", "",VLOOKUP(B595,[1]Stations!$A$1:$T$42,13,))</f>
        <v>18.062694400000002</v>
      </c>
      <c r="E595" s="77">
        <f>IF(B595=""," ",VLOOKUP(B595,[1]Stations!$A$1:$T$42,18,))</f>
        <v>-65.819194400000001</v>
      </c>
      <c r="F595" s="78" t="str">
        <f>IF(C595="","",VLOOKUP(B595,[1]Stations!$A$1:$S$42,19,FALSE))</f>
        <v>Route 2: Arroyo - Luquillo</v>
      </c>
      <c r="G595" s="26" t="s">
        <v>277</v>
      </c>
      <c r="H595" s="51">
        <v>41</v>
      </c>
      <c r="I595" s="57">
        <v>28.8</v>
      </c>
      <c r="J595" s="26">
        <v>8</v>
      </c>
      <c r="K595" s="49"/>
    </row>
    <row r="596" spans="1:11">
      <c r="A596" s="96">
        <v>43298</v>
      </c>
      <c r="B596" s="46" t="s">
        <v>83</v>
      </c>
      <c r="C596" s="74" t="str">
        <f>IF(B596="","",VLOOKUP(B596,[1]Stations!$A$1:$S$42,3,FALSE))</f>
        <v>Balneario Punta Santiago</v>
      </c>
      <c r="D596" s="77">
        <f>IF(B596="", "",VLOOKUP(B596,[1]Stations!$A$1:$T$42,13,))</f>
        <v>18.158413899999999</v>
      </c>
      <c r="E596" s="77">
        <f>IF(B596=""," ",VLOOKUP(B596,[1]Stations!$A$1:$T$42,18,))</f>
        <v>-65.755186100000003</v>
      </c>
      <c r="F596" s="78" t="str">
        <f>IF(C596="","",VLOOKUP(B596,[1]Stations!$A$1:$S$42,19,FALSE))</f>
        <v>Route 2: Arroyo - Luquillo</v>
      </c>
      <c r="G596" s="26" t="s">
        <v>277</v>
      </c>
      <c r="H596" s="51" t="s">
        <v>301</v>
      </c>
      <c r="I596" s="57">
        <v>28.4</v>
      </c>
      <c r="J596" s="26">
        <v>8.19</v>
      </c>
      <c r="K596" s="49"/>
    </row>
    <row r="597" spans="1:11">
      <c r="A597" s="96">
        <v>43298</v>
      </c>
      <c r="B597" s="46" t="s">
        <v>88</v>
      </c>
      <c r="C597" s="74" t="str">
        <f>IF(B597="","",VLOOKUP(B597,[1]Stations!$A$1:$S$42,3,FALSE))</f>
        <v>Tropical Beach</v>
      </c>
      <c r="D597" s="77">
        <f>IF(B597="", "",VLOOKUP(B597,[1]Stations!$A$1:$T$42,13,))</f>
        <v>18.186927799999999</v>
      </c>
      <c r="E597" s="77">
        <f>IF(B597=""," ",VLOOKUP(B597,[1]Stations!$A$1:$T$42,18,))</f>
        <v>-65.725966700000001</v>
      </c>
      <c r="F597" s="78" t="str">
        <f>IF(C597="","",VLOOKUP(B597,[1]Stations!$A$1:$S$42,19,FALSE))</f>
        <v>Route 2: Arroyo - Luquillo</v>
      </c>
      <c r="G597" s="26" t="s">
        <v>277</v>
      </c>
      <c r="H597" s="51">
        <v>30</v>
      </c>
      <c r="I597" s="57">
        <v>29.3</v>
      </c>
      <c r="J597" s="26">
        <v>8.1999999999999993</v>
      </c>
      <c r="K597" s="49"/>
    </row>
    <row r="598" spans="1:11">
      <c r="A598" s="96">
        <v>43298</v>
      </c>
      <c r="B598" s="46" t="s">
        <v>94</v>
      </c>
      <c r="C598" s="74" t="str">
        <f>IF(B598="","",VLOOKUP(B598,[1]Stations!$A$1:$S$42,3,FALSE))</f>
        <v>Balneario Seven Seas</v>
      </c>
      <c r="D598" s="77">
        <f>IF(B598="", "",VLOOKUP(B598,[1]Stations!$A$1:$T$42,13,))</f>
        <v>18.369266700000001</v>
      </c>
      <c r="E598" s="77">
        <f>IF(B598=""," ",VLOOKUP(B598,[1]Stations!$A$1:$T$42,18,))</f>
        <v>-65.636072200000001</v>
      </c>
      <c r="F598" s="78" t="str">
        <f>IF(C598="","",VLOOKUP(B598,[1]Stations!$A$1:$S$42,19,FALSE))</f>
        <v>Route 2: Arroyo - Luquillo</v>
      </c>
      <c r="G598" s="26" t="s">
        <v>277</v>
      </c>
      <c r="H598" s="51" t="s">
        <v>301</v>
      </c>
      <c r="I598" s="57">
        <v>29.5</v>
      </c>
      <c r="J598" s="26">
        <v>8.23</v>
      </c>
      <c r="K598" s="49"/>
    </row>
    <row r="599" spans="1:11">
      <c r="A599" s="96">
        <v>43298</v>
      </c>
      <c r="B599" s="46" t="s">
        <v>99</v>
      </c>
      <c r="C599" s="74" t="str">
        <f>IF(B599="","",VLOOKUP(B599,[1]Stations!$A$1:$S$42,3,FALSE))</f>
        <v>Playa Azul</v>
      </c>
      <c r="D599" s="77">
        <f>IF(B599="", "",VLOOKUP(B599,[1]Stations!$A$1:$T$42,13,))</f>
        <v>18.3818667</v>
      </c>
      <c r="E599" s="77">
        <f>IF(B599=""," ",VLOOKUP(B599,[1]Stations!$A$1:$T$42,18,))</f>
        <v>-65.718458299999995</v>
      </c>
      <c r="F599" s="78" t="str">
        <f>IF(C599="","",VLOOKUP(B599,[1]Stations!$A$1:$S$42,19,FALSE))</f>
        <v>Route 2: Arroyo - Luquillo</v>
      </c>
      <c r="G599" s="26" t="s">
        <v>277</v>
      </c>
      <c r="H599" s="51" t="s">
        <v>301</v>
      </c>
      <c r="I599" s="57">
        <v>29.2</v>
      </c>
      <c r="J599" s="26">
        <v>8.24</v>
      </c>
      <c r="K599" s="49"/>
    </row>
    <row r="600" spans="1:11">
      <c r="A600" s="96">
        <v>43298</v>
      </c>
      <c r="B600" s="46" t="s">
        <v>105</v>
      </c>
      <c r="C600" s="74" t="str">
        <f>IF(B600="","",VLOOKUP(B600,[1]Stations!$A$1:$S$42,3,FALSE))</f>
        <v>Balneario La Monserrate</v>
      </c>
      <c r="D600" s="77">
        <f>IF(B600="", "",VLOOKUP(B600,[1]Stations!$A$1:$T$42,13,))</f>
        <v>18.385591699999999</v>
      </c>
      <c r="E600" s="77">
        <f>IF(B600=""," ",VLOOKUP(B600,[1]Stations!$A$1:$T$42,18,))</f>
        <v>-65.729472200000004</v>
      </c>
      <c r="F600" s="78" t="str">
        <f>IF(C600="","",VLOOKUP(B600,[1]Stations!$A$1:$S$42,19,FALSE))</f>
        <v>Route 2: Arroyo - Luquillo</v>
      </c>
      <c r="G600" s="26" t="s">
        <v>277</v>
      </c>
      <c r="H600" s="51" t="s">
        <v>301</v>
      </c>
      <c r="I600" s="57">
        <v>29.2</v>
      </c>
      <c r="J600" s="26">
        <v>8.1999999999999993</v>
      </c>
      <c r="K600" s="49"/>
    </row>
    <row r="601" spans="1:11">
      <c r="A601" s="94">
        <v>43297</v>
      </c>
      <c r="B601" s="46" t="s">
        <v>113</v>
      </c>
      <c r="C601" s="74" t="str">
        <f>IF(B601="","",VLOOKUP(B601,[1]Stations!$A$1:$S$42,3,FALSE))</f>
        <v>Playita Rosada</v>
      </c>
      <c r="D601" s="77">
        <f>IF(B601="", "",VLOOKUP(B601,[1]Stations!$A$1:$T$42,13,))</f>
        <v>17.971716700000002</v>
      </c>
      <c r="E601" s="77">
        <f>IF(B601=""," ",VLOOKUP(B601,[1]Stations!$A$1:$T$42,18,))</f>
        <v>-66.031499999999994</v>
      </c>
      <c r="F601" s="78" t="str">
        <f>IF(C601="","",VLOOKUP(B601,[1]Stations!$A$1:$S$42,19,FALSE))</f>
        <v>Route 3: Lajas - Salinas</v>
      </c>
      <c r="G601" s="26" t="s">
        <v>277</v>
      </c>
      <c r="H601" s="51" t="s">
        <v>301</v>
      </c>
      <c r="I601" s="57">
        <v>28.7</v>
      </c>
      <c r="J601" s="26">
        <v>7.96</v>
      </c>
      <c r="K601" s="49"/>
    </row>
    <row r="602" spans="1:11">
      <c r="A602" s="94">
        <v>43297</v>
      </c>
      <c r="B602" s="46" t="s">
        <v>120</v>
      </c>
      <c r="C602" s="74" t="str">
        <f>IF(B602="","",VLOOKUP(B602,[1]Stations!$A$1:$S$42,3,FALSE))</f>
        <v>Playa Santa</v>
      </c>
      <c r="D602" s="77">
        <f>IF(B602="", "",VLOOKUP(B602,[1]Stations!$A$1:$T$42,13,))</f>
        <v>17.937711100000001</v>
      </c>
      <c r="E602" s="77">
        <f>IF(B602=""," ",VLOOKUP(B602,[1]Stations!$A$1:$T$42,18,))</f>
        <v>-66.955197200000001</v>
      </c>
      <c r="F602" s="78" t="str">
        <f>IF(C602="","",VLOOKUP(B602,[1]Stations!$A$1:$S$42,19,FALSE))</f>
        <v>Route 3: Lajas - Salinas</v>
      </c>
      <c r="G602" s="26" t="s">
        <v>277</v>
      </c>
      <c r="H602" s="51" t="s">
        <v>301</v>
      </c>
      <c r="I602" s="57">
        <v>28.4</v>
      </c>
      <c r="J602" s="26">
        <v>8.07</v>
      </c>
      <c r="K602" s="49"/>
    </row>
    <row r="603" spans="1:11">
      <c r="A603" s="94">
        <v>43297</v>
      </c>
      <c r="B603" s="46" t="s">
        <v>127</v>
      </c>
      <c r="C603" s="74" t="str">
        <f>IF(B603="","",VLOOKUP(B603,[1]Stations!$A$1:$S$42,3,FALSE))</f>
        <v>Caña Gorda</v>
      </c>
      <c r="D603" s="77">
        <f>IF(B603="", "",VLOOKUP(B603,[1]Stations!$A$1:$T$42,13,))</f>
        <v>17.952530599999999</v>
      </c>
      <c r="E603" s="77">
        <f>IF(B603=""," ",VLOOKUP(B603,[1]Stations!$A$1:$T$42,18,))</f>
        <v>-66.884561099999999</v>
      </c>
      <c r="F603" s="78" t="str">
        <f>IF(C603="","",VLOOKUP(B603,[1]Stations!$A$1:$S$42,19,FALSE))</f>
        <v>Route 3: Lajas - Salinas</v>
      </c>
      <c r="G603" s="26" t="s">
        <v>277</v>
      </c>
      <c r="H603" s="51" t="s">
        <v>301</v>
      </c>
      <c r="I603" s="57">
        <v>28.6</v>
      </c>
      <c r="J603" s="26">
        <v>8.08</v>
      </c>
      <c r="K603" s="49"/>
    </row>
    <row r="604" spans="1:11">
      <c r="A604" s="94">
        <v>43297</v>
      </c>
      <c r="B604" s="46" t="s">
        <v>132</v>
      </c>
      <c r="C604" s="74" t="s">
        <v>302</v>
      </c>
      <c r="D604" s="77">
        <f>IF(B604="", "",VLOOKUP(B604,[1]Stations!$A$1:$T$42,13,))</f>
        <v>17.969283300000001</v>
      </c>
      <c r="E604" s="77">
        <f>IF(B604=""," ",VLOOKUP(B604,[1]Stations!$A$1:$T$42,18,))</f>
        <v>-66.602727799999997</v>
      </c>
      <c r="F604" s="78" t="str">
        <f>IF(C604="","",VLOOKUP(B604,[1]Stations!$A$1:$S$42,19,FALSE))</f>
        <v>Route 3: Lajas - Salinas</v>
      </c>
      <c r="G604" s="26" t="s">
        <v>277</v>
      </c>
      <c r="H604" s="51" t="s">
        <v>301</v>
      </c>
      <c r="I604" s="57">
        <v>29.1</v>
      </c>
      <c r="J604" s="39">
        <v>8.19</v>
      </c>
      <c r="K604" s="49"/>
    </row>
    <row r="605" spans="1:11">
      <c r="A605" s="94">
        <v>43297</v>
      </c>
      <c r="B605" s="46" t="s">
        <v>144</v>
      </c>
      <c r="C605" s="74" t="str">
        <f>IF(B605="","",VLOOKUP(B605,[1]Stations!$A$1:$S$42,3,FALSE))</f>
        <v>Balneario de Salinas</v>
      </c>
      <c r="D605" s="77">
        <f>IF(B605="", "",VLOOKUP(B605,[1]Stations!$A$1:$T$42,13,))</f>
        <v>17.977588900000001</v>
      </c>
      <c r="E605" s="77">
        <f>IF(B605=""," ",VLOOKUP(B605,[1]Stations!$A$1:$T$42,18,))</f>
        <v>-66.332497200000006</v>
      </c>
      <c r="F605" s="78" t="str">
        <f>IF(C605="","",VLOOKUP(B605,[1]Stations!$A$1:$S$42,19,FALSE))</f>
        <v>Route 3: Lajas - Salinas</v>
      </c>
      <c r="G605" s="26" t="s">
        <v>277</v>
      </c>
      <c r="H605" s="51">
        <v>10</v>
      </c>
      <c r="I605" s="57">
        <v>29.4</v>
      </c>
      <c r="J605" s="26">
        <v>8.1999999999999993</v>
      </c>
      <c r="K605" s="49"/>
    </row>
    <row r="606" spans="1:11">
      <c r="A606" s="94">
        <v>43297</v>
      </c>
      <c r="B606" s="46" t="s">
        <v>172</v>
      </c>
      <c r="C606" s="74" t="str">
        <f>IF(B606="","",VLOOKUP(B606,[1]Stations!$A$1:$S$42,3,FALSE))</f>
        <v>Villa Lamela</v>
      </c>
      <c r="D606" s="77">
        <f>IF(B606="", "",VLOOKUP(B606,[1]Stations!$A$1:$T$42,13,))</f>
        <v>18.064533300000001</v>
      </c>
      <c r="E606" s="77">
        <f>IF(B606=""," ",VLOOKUP(B606,[1]Stations!$A$1:$T$42,18,))</f>
        <v>-67.197527800000003</v>
      </c>
      <c r="F606" s="78" t="str">
        <f>IF(C606="","",VLOOKUP(B606,[1]Stations!$A$1:$S$42,19,FALSE))</f>
        <v>Route 4: Cabo Rojo</v>
      </c>
      <c r="G606" s="26" t="s">
        <v>277</v>
      </c>
      <c r="H606" s="51" t="s">
        <v>301</v>
      </c>
      <c r="I606" s="57">
        <v>28.9</v>
      </c>
      <c r="J606" s="26">
        <v>8.25</v>
      </c>
      <c r="K606" s="49"/>
    </row>
    <row r="607" spans="1:11">
      <c r="A607" s="94">
        <v>43297</v>
      </c>
      <c r="B607" s="46" t="s">
        <v>167</v>
      </c>
      <c r="C607" s="74" t="str">
        <f>IF(B607="","",VLOOKUP(B607,[1]Stations!$A$1:$S$42,3,FALSE))</f>
        <v xml:space="preserve">Playa Buyé </v>
      </c>
      <c r="D607" s="77">
        <f>IF(B607="", "",VLOOKUP(B607,[1]Stations!$A$1:$T$42,13,))</f>
        <v>18.048872200000002</v>
      </c>
      <c r="E607" s="77">
        <f>IF(B607=""," ",VLOOKUP(B607,[1]Stations!$A$1:$T$42,18,))</f>
        <v>-67.198625000000007</v>
      </c>
      <c r="F607" s="78" t="str">
        <f>IF(C607="","",VLOOKUP(B607,[1]Stations!$A$1:$S$42,19,FALSE))</f>
        <v>Route 4: Cabo Rojo</v>
      </c>
      <c r="G607" s="26" t="s">
        <v>277</v>
      </c>
      <c r="H607" s="51">
        <v>86</v>
      </c>
      <c r="I607" s="57">
        <v>29.7</v>
      </c>
      <c r="J607" s="26">
        <v>8.1</v>
      </c>
      <c r="K607" s="49"/>
    </row>
    <row r="608" spans="1:11">
      <c r="A608" s="94">
        <v>43297</v>
      </c>
      <c r="B608" s="46" t="s">
        <v>161</v>
      </c>
      <c r="C608" s="74" t="str">
        <f>IF(B608="","",VLOOKUP(B608,[1]Stations!$A$1:$S$42,3,FALSE))</f>
        <v>Balneario de Boquerón</v>
      </c>
      <c r="D608" s="77">
        <f>IF(B608="", "",VLOOKUP(B608,[1]Stations!$A$1:$T$42,13,))</f>
        <v>18.019441700000002</v>
      </c>
      <c r="E608" s="77">
        <f>IF(B608=""," ",VLOOKUP(B608,[1]Stations!$A$1:$T$42,18,))</f>
        <v>-67.172244399999997</v>
      </c>
      <c r="F608" s="78" t="str">
        <f>IF(C608="","",VLOOKUP(B608,[1]Stations!$A$1:$S$42,19,FALSE))</f>
        <v>Route 4: Cabo Rojo</v>
      </c>
      <c r="G608" s="26" t="s">
        <v>277</v>
      </c>
      <c r="H608" s="51" t="s">
        <v>301</v>
      </c>
      <c r="I608" s="57">
        <v>29.3</v>
      </c>
      <c r="J608" s="26">
        <v>8.1300000000000008</v>
      </c>
      <c r="K608" s="49"/>
    </row>
    <row r="609" spans="1:11">
      <c r="A609" s="94">
        <v>43297</v>
      </c>
      <c r="B609" s="46" t="s">
        <v>158</v>
      </c>
      <c r="C609" s="74" t="str">
        <f>IF(B609="","",VLOOKUP(B609,[1]Stations!$A$1:$S$42,3,FALSE))</f>
        <v>Playa Moja Casabe</v>
      </c>
      <c r="D609" s="77">
        <f>IF(B609="", "",VLOOKUP(B609,[1]Stations!$A$1:$T$42,13,))</f>
        <v>17.985810000000001</v>
      </c>
      <c r="E609" s="77">
        <f>IF(B609=""," ",VLOOKUP(B609,[1]Stations!$A$1:$T$42,18,))</f>
        <v>-67.214590000000001</v>
      </c>
      <c r="F609" s="78" t="str">
        <f>IF(C609="","",VLOOKUP(B609,[1]Stations!$A$1:$S$42,19,FALSE))</f>
        <v>Route 4: Cabo Rojo</v>
      </c>
      <c r="G609" s="26" t="s">
        <v>277</v>
      </c>
      <c r="H609" s="51" t="s">
        <v>301</v>
      </c>
      <c r="I609" s="57">
        <v>29.5</v>
      </c>
      <c r="J609" s="26">
        <v>8.17</v>
      </c>
      <c r="K609" s="49"/>
    </row>
    <row r="610" spans="1:11">
      <c r="A610" s="94">
        <v>43297</v>
      </c>
      <c r="B610" s="46" t="s">
        <v>151</v>
      </c>
      <c r="C610" s="74" t="str">
        <f>IF(B610="","",VLOOKUP(B610,[1]Stations!$A$1:$S$42,3,FALSE))</f>
        <v>Playa el Combate</v>
      </c>
      <c r="D610" s="77">
        <f>IF(B610="", "",VLOOKUP(B610,[1]Stations!$A$1:$T$42,13,))</f>
        <v>17.9747944</v>
      </c>
      <c r="E610" s="77">
        <f>IF(B610=""," ",VLOOKUP(B610,[1]Stations!$A$1:$T$42,18,))</f>
        <v>-67.212905599999999</v>
      </c>
      <c r="F610" s="78" t="str">
        <f>IF(C610="","",VLOOKUP(B610,[1]Stations!$A$1:$S$42,19,FALSE))</f>
        <v>Route 4: Cabo Rojo</v>
      </c>
      <c r="G610" s="26" t="s">
        <v>277</v>
      </c>
      <c r="H610" s="51" t="s">
        <v>301</v>
      </c>
      <c r="I610" s="57">
        <v>29.5</v>
      </c>
      <c r="J610" s="26">
        <v>8.15</v>
      </c>
      <c r="K610" s="49"/>
    </row>
    <row r="611" spans="1:11" ht="37">
      <c r="A611" s="94">
        <v>43297</v>
      </c>
      <c r="B611" s="46" t="s">
        <v>179</v>
      </c>
      <c r="C611" s="74" t="str">
        <f>IF(B611="","",VLOOKUP(B611,[1]Stations!$A$1:$S$42,3,FALSE))</f>
        <v>Balneario de Añasco or Balneario Tres Hermanos</v>
      </c>
      <c r="D611" s="77">
        <f>IF(B611="", "",VLOOKUP(B611,[1]Stations!$A$1:$T$42,13,))</f>
        <v>18.2879972</v>
      </c>
      <c r="E611" s="77">
        <f>IF(B611=""," ",VLOOKUP(B611,[1]Stations!$A$1:$T$42,18,))</f>
        <v>-67.193922200000003</v>
      </c>
      <c r="F611" s="78" t="str">
        <f>IF(C611="","",VLOOKUP(B611,[1]Stations!$A$1:$S$42,19,FALSE))</f>
        <v>Route 5: Añasco - Aguadilla</v>
      </c>
      <c r="G611" s="26" t="s">
        <v>277</v>
      </c>
      <c r="H611" s="51" t="s">
        <v>301</v>
      </c>
      <c r="I611" s="57">
        <v>29.7</v>
      </c>
      <c r="J611" s="26">
        <v>8.41</v>
      </c>
      <c r="K611" s="49"/>
    </row>
    <row r="612" spans="1:11">
      <c r="A612" s="94">
        <v>43297</v>
      </c>
      <c r="B612" s="46" t="s">
        <v>185</v>
      </c>
      <c r="C612" s="74" t="str">
        <f>IF(B612="","",VLOOKUP(B612,[1]Stations!$A$1:$S$42,3,FALSE))</f>
        <v>Balneario de Rincón</v>
      </c>
      <c r="D612" s="77">
        <f>IF(B612="", "",VLOOKUP(B612,[1]Stations!$A$1:$T$42,13,))</f>
        <v>18.340924999999999</v>
      </c>
      <c r="E612" s="77">
        <f>IF(B612=""," ",VLOOKUP(B612,[1]Stations!$A$1:$T$42,18,))</f>
        <v>-67.256005599999995</v>
      </c>
      <c r="F612" s="78" t="str">
        <f>IF(C612="","",VLOOKUP(B612,[1]Stations!$A$1:$S$42,19,FALSE))</f>
        <v>Route 5: Añasco - Aguadilla</v>
      </c>
      <c r="G612" s="26" t="s">
        <v>277</v>
      </c>
      <c r="H612" s="51" t="s">
        <v>301</v>
      </c>
      <c r="I612" s="57">
        <v>29.3</v>
      </c>
      <c r="J612" s="26">
        <v>8.31</v>
      </c>
      <c r="K612" s="49"/>
    </row>
    <row r="613" spans="1:11">
      <c r="A613" s="94">
        <v>43297</v>
      </c>
      <c r="B613" s="46" t="s">
        <v>191</v>
      </c>
      <c r="C613" s="74" t="str">
        <f>IF(B613="","",VLOOKUP(B613,[1]Stations!$A$1:$S$42,3,FALSE))</f>
        <v>Pico de Piedra</v>
      </c>
      <c r="D613" s="77">
        <f>IF(B613="", "",VLOOKUP(B613,[1]Stations!$A$1:$T$42,13,))</f>
        <v>18.3843639</v>
      </c>
      <c r="E613" s="77">
        <f>IF(B613=""," ",VLOOKUP(B613,[1]Stations!$A$1:$T$42,18,))</f>
        <v>-67.212988899999999</v>
      </c>
      <c r="F613" s="78" t="str">
        <f>IF(C613="","",VLOOKUP(B613,[1]Stations!$A$1:$S$42,19,FALSE))</f>
        <v>Route 5: Añasco - Aguadilla</v>
      </c>
      <c r="G613" s="26" t="s">
        <v>277</v>
      </c>
      <c r="H613" s="51">
        <v>20</v>
      </c>
      <c r="I613" s="57">
        <v>29.7</v>
      </c>
      <c r="J613" s="26">
        <v>8.32</v>
      </c>
      <c r="K613" s="49"/>
    </row>
    <row r="614" spans="1:11">
      <c r="A614" s="94">
        <v>43297</v>
      </c>
      <c r="B614" s="46" t="s">
        <v>197</v>
      </c>
      <c r="C614" s="74" t="str">
        <f>IF(B614="","",VLOOKUP(B614,[1]Stations!$A$1:$S$42,3,FALSE))</f>
        <v>Balneario Crash Boat</v>
      </c>
      <c r="D614" s="77">
        <f>IF(B614="", "",VLOOKUP(B614,[1]Stations!$A$1:$T$42,13,))</f>
        <v>18.457666700000001</v>
      </c>
      <c r="E614" s="77">
        <f>IF(B614=""," ",VLOOKUP(B614,[1]Stations!$A$1:$T$42,18,))</f>
        <v>-67.163777800000005</v>
      </c>
      <c r="F614" s="78" t="str">
        <f>IF(C614="","",VLOOKUP(B614,[1]Stations!$A$1:$S$42,19,FALSE))</f>
        <v>Route 5: Añasco - Aguadilla</v>
      </c>
      <c r="G614" s="26" t="s">
        <v>277</v>
      </c>
      <c r="H614" s="51">
        <v>30</v>
      </c>
      <c r="I614" s="57">
        <v>29.2</v>
      </c>
      <c r="J614" s="39">
        <v>8.3800000000000008</v>
      </c>
      <c r="K614" s="49"/>
    </row>
    <row r="615" spans="1:11">
      <c r="A615" s="94">
        <v>43298</v>
      </c>
      <c r="B615" s="46" t="s">
        <v>204</v>
      </c>
      <c r="C615" s="74" t="str">
        <f>IF(B615="","",VLOOKUP(B615,[1]Stations!$A$1:$S$42,3,FALSE))</f>
        <v>Muelle de Arecibo</v>
      </c>
      <c r="D615" s="77">
        <f>IF(B615="", "",VLOOKUP(B615,[1]Stations!$A$1:$T$42,13,))</f>
        <v>18.479258300000001</v>
      </c>
      <c r="E615" s="77">
        <f>IF(B615=""," ",VLOOKUP(B615,[1]Stations!$A$1:$T$42,18,))</f>
        <v>-66.700466700000007</v>
      </c>
      <c r="F615" s="78" t="str">
        <f>IF(C615="","",VLOOKUP(B615,[1]Stations!$A$1:$S$42,19,FALSE))</f>
        <v xml:space="preserve">Route: 6: Arecibo – Vega Alta </v>
      </c>
      <c r="G615" s="26" t="s">
        <v>277</v>
      </c>
      <c r="H615" s="51" t="s">
        <v>301</v>
      </c>
      <c r="I615" s="57">
        <v>28.9</v>
      </c>
      <c r="J615" s="26">
        <v>8.15</v>
      </c>
      <c r="K615" s="49"/>
    </row>
    <row r="616" spans="1:11">
      <c r="A616" s="94">
        <v>43298</v>
      </c>
      <c r="B616" s="46" t="s">
        <v>210</v>
      </c>
      <c r="C616" s="74" t="str">
        <f>IF(B616="","",VLOOKUP(B616,[1]Stations!$A$1:$S$42,3,FALSE))</f>
        <v>Mar Chiquita</v>
      </c>
      <c r="D616" s="77">
        <f>IF(B616="", "",VLOOKUP(B616,[1]Stations!$A$1:$T$42,13,))</f>
        <v>18.472916699999999</v>
      </c>
      <c r="E616" s="77">
        <f>IF(B616=""," ",VLOOKUP(B616,[1]Stations!$A$1:$T$42,18,))</f>
        <v>-66.485655600000001</v>
      </c>
      <c r="F616" s="78" t="str">
        <f>IF(C616="","",VLOOKUP(B616,[1]Stations!$A$1:$S$42,19,FALSE))</f>
        <v xml:space="preserve">Route: 6: Arecibo – Vega Alta </v>
      </c>
      <c r="G616" s="26" t="s">
        <v>277</v>
      </c>
      <c r="H616" s="51" t="s">
        <v>301</v>
      </c>
      <c r="I616" s="57">
        <v>28</v>
      </c>
      <c r="J616" s="26">
        <v>8.24</v>
      </c>
      <c r="K616" s="49"/>
    </row>
    <row r="617" spans="1:11">
      <c r="A617" s="94">
        <v>43298</v>
      </c>
      <c r="B617" s="46" t="s">
        <v>216</v>
      </c>
      <c r="C617" s="74" t="str">
        <f>IF(B617="","",VLOOKUP(B617,[1]Stations!$A$1:$S$42,3,FALSE))</f>
        <v>Balneario de Puerto Nuevo</v>
      </c>
      <c r="D617" s="77">
        <f>IF(B617="", "",VLOOKUP(B617,[1]Stations!$A$1:$T$42,13,))</f>
        <v>18.4913667</v>
      </c>
      <c r="E617" s="77">
        <f>IF(B617=""," ",VLOOKUP(B617,[1]Stations!$A$1:$T$42,18,))</f>
        <v>-66.399044399999994</v>
      </c>
      <c r="F617" s="78" t="str">
        <f>IF(C617="","",VLOOKUP(B617,[1]Stations!$A$1:$S$42,19,FALSE))</f>
        <v xml:space="preserve">Route: 6: Arecibo – Vega Alta </v>
      </c>
      <c r="G617" s="26" t="s">
        <v>277</v>
      </c>
      <c r="H617" s="51" t="s">
        <v>301</v>
      </c>
      <c r="I617" s="57">
        <v>28.6</v>
      </c>
      <c r="J617" s="39">
        <v>8.19</v>
      </c>
      <c r="K617" s="49"/>
    </row>
    <row r="618" spans="1:11" ht="37">
      <c r="A618" s="94">
        <v>43298</v>
      </c>
      <c r="B618" s="46" t="s">
        <v>222</v>
      </c>
      <c r="C618" s="74" t="str">
        <f>IF(B618="","",VLOOKUP(B618,[1]Stations!$A$1:$S$42,3,FALSE))</f>
        <v>Balneario Cerro Gordo or Javier Calderón Nieves</v>
      </c>
      <c r="D618" s="77">
        <f>IF(B618="", "",VLOOKUP(B618,[1]Stations!$A$1:$T$42,13,))</f>
        <v>18.481249999999999</v>
      </c>
      <c r="E618" s="77">
        <f>IF(B618=""," ",VLOOKUP(B618,[1]Stations!$A$1:$T$42,18,))</f>
        <v>-66.340655600000005</v>
      </c>
      <c r="F618" s="78" t="str">
        <f>IF(C618="","",VLOOKUP(B618,[1]Stations!$A$1:$S$42,19,FALSE))</f>
        <v xml:space="preserve">Route: 6: Arecibo – Vega Alta </v>
      </c>
      <c r="G618" s="26" t="s">
        <v>277</v>
      </c>
      <c r="H618" s="51" t="s">
        <v>301</v>
      </c>
      <c r="I618" s="57">
        <v>29.4</v>
      </c>
      <c r="J618" s="26">
        <v>8.14</v>
      </c>
      <c r="K618" s="49"/>
    </row>
    <row r="619" spans="1:11">
      <c r="A619" s="94">
        <v>43304</v>
      </c>
      <c r="B619" s="46" t="s">
        <v>167</v>
      </c>
      <c r="C619" s="74" t="str">
        <f>IF(B619="","",VLOOKUP(B619,[1]Stations!$A$1:$S$42,3,FALSE))</f>
        <v xml:space="preserve">Playa Buyé </v>
      </c>
      <c r="D619" s="77">
        <f>IF(B619="", "",VLOOKUP(B619,[1]Stations!$A$1:$T$42,13,))</f>
        <v>18.048872200000002</v>
      </c>
      <c r="E619" s="77">
        <f>IF(B619=""," ",VLOOKUP(B619,[1]Stations!$A$1:$T$42,18,))</f>
        <v>-67.198625000000007</v>
      </c>
      <c r="F619" s="78" t="str">
        <f>IF(C619="","",VLOOKUP(B619,[1]Stations!$A$1:$S$42,19,FALSE))</f>
        <v>Route 4: Cabo Rojo</v>
      </c>
      <c r="G619" s="26" t="s">
        <v>330</v>
      </c>
      <c r="H619" s="51">
        <v>10</v>
      </c>
      <c r="I619" s="57">
        <v>29.9</v>
      </c>
      <c r="J619" s="26" t="s">
        <v>330</v>
      </c>
      <c r="K619" s="49"/>
    </row>
    <row r="620" spans="1:11" ht="37">
      <c r="A620" s="94">
        <v>43312</v>
      </c>
      <c r="B620" s="46" t="s">
        <v>9</v>
      </c>
      <c r="C620" s="74" t="str">
        <f>IF(B620="","",VLOOKUP(B620,[1]Stations!$A$1:$S$42,3,FALSE))</f>
        <v>Balneario Manuel “Nolo” Morales or Sardinera</v>
      </c>
      <c r="D620" s="77">
        <f>IF(B620="", "",VLOOKUP(B620,[1]Stations!$A$1:$T$42,13,))</f>
        <v>18.474694400000001</v>
      </c>
      <c r="E620" s="77">
        <f>IF(B620=""," ",VLOOKUP(B620,[1]Stations!$A$1:$T$42,18,))</f>
        <v>-66.280891699999998</v>
      </c>
      <c r="F620" s="78" t="str">
        <f>IF(C620="","",VLOOKUP(B620,[1]Stations!$A$1:$S$42,19,FALSE))</f>
        <v>Route 1: Dorado - Loíza</v>
      </c>
      <c r="G620" s="26" t="s">
        <v>277</v>
      </c>
      <c r="H620" s="51">
        <v>10</v>
      </c>
      <c r="I620" s="57">
        <v>27.9</v>
      </c>
      <c r="J620" s="26">
        <v>8.2100000000000009</v>
      </c>
      <c r="K620" s="49"/>
    </row>
    <row r="621" spans="1:11">
      <c r="A621" s="94">
        <v>43312</v>
      </c>
      <c r="B621" s="46" t="s">
        <v>16</v>
      </c>
      <c r="C621" s="74" t="str">
        <f>IF(B621="","",VLOOKUP(B621,[1]Stations!$A$1:$S$42,3,FALSE))</f>
        <v>Balneario Punta Salinas</v>
      </c>
      <c r="D621" s="77">
        <f>IF(B621="", "",VLOOKUP(B621,[1]Stations!$A$1:$T$42,13,))</f>
        <v>18.471658300000001</v>
      </c>
      <c r="E621" s="77">
        <f>IF(B621=""," ",VLOOKUP(B621,[1]Stations!$A$1:$T$42,18,))</f>
        <v>-66.185994399999998</v>
      </c>
      <c r="F621" s="78" t="str">
        <f>IF(C621="","",VLOOKUP(B621,[1]Stations!$A$1:$S$42,19,FALSE))</f>
        <v>Route 1: Dorado - Loíza</v>
      </c>
      <c r="G621" s="26" t="s">
        <v>277</v>
      </c>
      <c r="H621" s="51" t="s">
        <v>301</v>
      </c>
      <c r="I621" s="57">
        <v>27.8</v>
      </c>
      <c r="J621" s="26">
        <v>8.17</v>
      </c>
      <c r="K621" s="49"/>
    </row>
    <row r="622" spans="1:11">
      <c r="A622" s="94">
        <v>43312</v>
      </c>
      <c r="B622" s="46" t="s">
        <v>22</v>
      </c>
      <c r="C622" s="74" t="str">
        <f>IF(B622="","",VLOOKUP(B622,[1]Stations!$A$1:$S$42,3,FALSE))</f>
        <v>Balneario El Escambrón</v>
      </c>
      <c r="D622" s="77">
        <f>IF(B622="", "",VLOOKUP(B622,[1]Stations!$A$1:$T$42,13,))</f>
        <v>18.467236100000001</v>
      </c>
      <c r="E622" s="77">
        <f>IF(B622=""," ",VLOOKUP(B622,[1]Stations!$A$1:$T$42,18,))</f>
        <v>-66.089958300000006</v>
      </c>
      <c r="F622" s="78" t="str">
        <f>IF(C622="","",VLOOKUP(B622,[1]Stations!$A$1:$S$42,19,FALSE))</f>
        <v>Route 1: Dorado - Loíza</v>
      </c>
      <c r="G622" s="26" t="s">
        <v>277</v>
      </c>
      <c r="H622" s="51" t="s">
        <v>301</v>
      </c>
      <c r="I622" s="57">
        <v>28.6</v>
      </c>
      <c r="J622" s="39">
        <v>8.23</v>
      </c>
      <c r="K622" s="49"/>
    </row>
    <row r="623" spans="1:11">
      <c r="A623" s="94">
        <v>43312</v>
      </c>
      <c r="B623" s="46" t="s">
        <v>280</v>
      </c>
      <c r="C623" s="74" t="str">
        <f>IF(B623="","",VLOOKUP(B623,[1]Stations!$A$1:$S$42,3,FALSE))</f>
        <v>Playa Sixto Escobar</v>
      </c>
      <c r="D623" s="77">
        <f>IF(B623="", "",VLOOKUP(B623,[1]Stations!$A$1:$T$42,13,))</f>
        <v>18.466730600000002</v>
      </c>
      <c r="E623" s="77">
        <f>IF(B623=""," ",VLOOKUP(B623,[1]Stations!$A$1:$T$42,18,))</f>
        <v>-66.086666699999995</v>
      </c>
      <c r="F623" s="78" t="str">
        <f>IF(C623="","",VLOOKUP(B623,[1]Stations!$A$1:$S$42,19,FALSE))</f>
        <v>Route 1: Dorado - Loíza</v>
      </c>
      <c r="G623" s="26" t="s">
        <v>277</v>
      </c>
      <c r="H623" s="51" t="s">
        <v>301</v>
      </c>
      <c r="I623" s="57">
        <v>28.3</v>
      </c>
      <c r="J623" s="26">
        <v>8.1</v>
      </c>
      <c r="K623" s="49"/>
    </row>
    <row r="624" spans="1:11">
      <c r="A624" s="94">
        <v>43312</v>
      </c>
      <c r="B624" s="46" t="s">
        <v>33</v>
      </c>
      <c r="C624" s="74" t="str">
        <f>IF(B624="","",VLOOKUP(B624,[1]Stations!$A$1:$S$42,3,FALSE))</f>
        <v>Playita del Condado</v>
      </c>
      <c r="D624" s="77">
        <f>IF(B624="", "",VLOOKUP(B624,[1]Stations!$A$1:$T$42,13,))</f>
        <v>18.461130600000001</v>
      </c>
      <c r="E624" s="77">
        <f>IF(B624=""," ",VLOOKUP(B624,[1]Stations!$A$1:$T$42,18,))</f>
        <v>-66.082408299999997</v>
      </c>
      <c r="F624" s="78" t="str">
        <f>IF(C624="","",VLOOKUP(B624,[1]Stations!$A$1:$S$42,19,FALSE))</f>
        <v>Route 1: Dorado - Loíza</v>
      </c>
      <c r="G624" s="26" t="s">
        <v>277</v>
      </c>
      <c r="H624" s="51" t="s">
        <v>301</v>
      </c>
      <c r="I624" s="57">
        <v>29.2</v>
      </c>
      <c r="J624" s="26">
        <v>8.18</v>
      </c>
      <c r="K624" s="49"/>
    </row>
    <row r="625" spans="1:11">
      <c r="A625" s="94">
        <v>43312</v>
      </c>
      <c r="B625" s="46" t="s">
        <v>39</v>
      </c>
      <c r="C625" s="74" t="str">
        <f>IF(B625="","",VLOOKUP(B625,[1]Stations!$A$1:$S$42,3,FALSE))</f>
        <v>Ocean Park</v>
      </c>
      <c r="D625" s="77">
        <f>IF(B625="", "",VLOOKUP(B625,[1]Stations!$A$1:$T$42,13,))</f>
        <v>18.453011100000001</v>
      </c>
      <c r="E625" s="77">
        <f>IF(B625=""," ",VLOOKUP(B625,[1]Stations!$A$1:$T$42,18,))</f>
        <v>-66.048880600000004</v>
      </c>
      <c r="F625" s="78" t="str">
        <f>IF(C625="","",VLOOKUP(B625,[1]Stations!$A$1:$S$42,19,FALSE))</f>
        <v>Route 1: Dorado - Loíza</v>
      </c>
      <c r="G625" s="26" t="s">
        <v>277</v>
      </c>
      <c r="H625" s="51">
        <v>10</v>
      </c>
      <c r="I625" s="57">
        <v>28.2</v>
      </c>
      <c r="J625" s="26">
        <v>8.2200000000000006</v>
      </c>
      <c r="K625" s="49"/>
    </row>
    <row r="626" spans="1:11">
      <c r="A626" s="94">
        <v>43312</v>
      </c>
      <c r="B626" s="46" t="s">
        <v>45</v>
      </c>
      <c r="C626" s="74" t="str">
        <f>IF(B626="","",VLOOKUP(B626,[1]Stations!$A$1:$S$42,3,FALSE))</f>
        <v>Playa El Alambique</v>
      </c>
      <c r="D626" s="77">
        <f>IF(B626="", "",VLOOKUP(B626,[1]Stations!$A$1:$T$42,13,))</f>
        <v>18.444091700000001</v>
      </c>
      <c r="E626" s="77">
        <f>IF(B626=""," ",VLOOKUP(B626,[1]Stations!$A$1:$T$42,18,))</f>
        <v>-66.022149999999996</v>
      </c>
      <c r="F626" s="78" t="str">
        <f>IF(C626="","",VLOOKUP(B626,[1]Stations!$A$1:$S$42,19,FALSE))</f>
        <v>Route 1: Dorado - Loíza</v>
      </c>
      <c r="G626" s="26" t="s">
        <v>277</v>
      </c>
      <c r="H626" s="51" t="s">
        <v>301</v>
      </c>
      <c r="I626" s="57">
        <v>28.8</v>
      </c>
      <c r="J626" s="26">
        <v>8.1999999999999993</v>
      </c>
      <c r="K626" s="49"/>
    </row>
    <row r="627" spans="1:11">
      <c r="A627" s="94">
        <v>43312</v>
      </c>
      <c r="B627" s="46" t="s">
        <v>51</v>
      </c>
      <c r="C627" s="74" t="str">
        <f>IF(B627="","",VLOOKUP(B627,[1]Stations!$A$1:$S$42,3,FALSE))</f>
        <v>Balneario de Carolina</v>
      </c>
      <c r="D627" s="77">
        <f>IF(B627="", "",VLOOKUP(B627,[1]Stations!$A$1:$T$42,13,))</f>
        <v>18.4459889</v>
      </c>
      <c r="E627" s="77">
        <f>IF(B627=""," ",VLOOKUP(B627,[1]Stations!$A$1:$T$42,18,))</f>
        <v>-66.003572199999994</v>
      </c>
      <c r="F627" s="78" t="str">
        <f>IF(C627="","",VLOOKUP(B627,[1]Stations!$A$1:$S$42,19,FALSE))</f>
        <v>Route 1: Dorado - Loíza</v>
      </c>
      <c r="G627" s="26" t="s">
        <v>277</v>
      </c>
      <c r="H627" s="51">
        <v>10</v>
      </c>
      <c r="I627" s="57">
        <v>29</v>
      </c>
      <c r="J627" s="39">
        <v>8.16</v>
      </c>
      <c r="K627" s="49"/>
    </row>
    <row r="628" spans="1:11">
      <c r="A628" s="94">
        <v>43312</v>
      </c>
      <c r="B628" s="46" t="s">
        <v>58</v>
      </c>
      <c r="C628" s="74" t="str">
        <f>IF(B628="","",VLOOKUP(B628,[1]Stations!$A$1:$S$42,3,FALSE))</f>
        <v>Vacía Talega</v>
      </c>
      <c r="D628" s="77">
        <f>IF(B628="", "",VLOOKUP(B628,[1]Stations!$A$1:$T$42,13,))</f>
        <v>18.4478583</v>
      </c>
      <c r="E628" s="77">
        <f>IF(B628=""," ",VLOOKUP(B628,[1]Stations!$A$1:$T$42,18,))</f>
        <v>-65.906230600000001</v>
      </c>
      <c r="F628" s="78" t="str">
        <f>IF(C628="","",VLOOKUP(B628,[1]Stations!$A$1:$S$42,19,FALSE))</f>
        <v>Route 1: Dorado - Loíza</v>
      </c>
      <c r="G628" s="26" t="s">
        <v>277</v>
      </c>
      <c r="H628" s="26">
        <v>20</v>
      </c>
      <c r="I628" s="58">
        <v>29</v>
      </c>
      <c r="J628" s="26">
        <v>8.1999999999999993</v>
      </c>
      <c r="K628" s="49"/>
    </row>
    <row r="629" spans="1:11">
      <c r="A629" s="94">
        <v>43312</v>
      </c>
      <c r="B629" s="46" t="s">
        <v>65</v>
      </c>
      <c r="C629" s="74" t="str">
        <f>IF(B629="","",VLOOKUP(B629,[1]Stations!$A$1:$S$42,3,FALSE))</f>
        <v>Balneario Punta Guilarte</v>
      </c>
      <c r="D629" s="77">
        <f>IF(B629="", "",VLOOKUP(B629,[1]Stations!$A$1:$T$42,13,))</f>
        <v>17.9620417</v>
      </c>
      <c r="E629" s="77">
        <f>IF(B629=""," ",VLOOKUP(B629,[1]Stations!$A$1:$T$42,18,))</f>
        <v>-66.040000000000006</v>
      </c>
      <c r="F629" s="78" t="str">
        <f>IF(C629="","",VLOOKUP(B629,[1]Stations!$A$1:$S$42,19,FALSE))</f>
        <v>Route 2: Arroyo - Luquillo</v>
      </c>
      <c r="G629" s="26" t="s">
        <v>277</v>
      </c>
      <c r="H629" s="51">
        <v>10</v>
      </c>
      <c r="I629" s="57">
        <v>28.8</v>
      </c>
      <c r="J629" s="39">
        <v>7.97</v>
      </c>
      <c r="K629" s="49"/>
    </row>
    <row r="630" spans="1:11">
      <c r="A630" s="94">
        <v>43312</v>
      </c>
      <c r="B630" s="46" t="s">
        <v>71</v>
      </c>
      <c r="C630" s="74" t="str">
        <f>IF(B630="","",VLOOKUP(B630,[1]Stations!$A$1:$S$42,3,FALSE))</f>
        <v>Balneario de Patillas</v>
      </c>
      <c r="D630" s="77">
        <f>IF(B630="", "",VLOOKUP(B630,[1]Stations!$A$1:$T$42,13,))</f>
        <v>17.973974999999999</v>
      </c>
      <c r="E630" s="77">
        <f>IF(B630=""," ",VLOOKUP(B630,[1]Stations!$A$1:$T$42,18,))</f>
        <v>-65.988980600000005</v>
      </c>
      <c r="F630" s="78" t="str">
        <f>IF(C630="","",VLOOKUP(B630,[1]Stations!$A$1:$S$42,19,FALSE))</f>
        <v>Route 2: Arroyo - Luquillo</v>
      </c>
      <c r="G630" s="26" t="s">
        <v>277</v>
      </c>
      <c r="H630" s="51">
        <v>10</v>
      </c>
      <c r="I630" s="57">
        <v>28.9</v>
      </c>
      <c r="J630" s="39">
        <v>8.0399999999999991</v>
      </c>
      <c r="K630" s="49"/>
    </row>
    <row r="631" spans="1:11">
      <c r="A631" s="94">
        <v>43312</v>
      </c>
      <c r="B631" s="46" t="s">
        <v>77</v>
      </c>
      <c r="C631" s="74" t="str">
        <f>IF(B631="","",VLOOKUP(B631,[1]Stations!$A$1:$S$42,3,FALSE))</f>
        <v>Playa Guayanés</v>
      </c>
      <c r="D631" s="77">
        <f>IF(B631="", "",VLOOKUP(B631,[1]Stations!$A$1:$T$42,13,))</f>
        <v>18.062694400000002</v>
      </c>
      <c r="E631" s="77">
        <f>IF(B631=""," ",VLOOKUP(B631,[1]Stations!$A$1:$T$42,18,))</f>
        <v>-65.819194400000001</v>
      </c>
      <c r="F631" s="78" t="str">
        <f>IF(C631="","",VLOOKUP(B631,[1]Stations!$A$1:$S$42,19,FALSE))</f>
        <v>Route 2: Arroyo - Luquillo</v>
      </c>
      <c r="G631" s="26" t="s">
        <v>277</v>
      </c>
      <c r="H631" s="51">
        <v>96</v>
      </c>
      <c r="I631" s="57">
        <v>28.1</v>
      </c>
      <c r="J631" s="39">
        <v>8</v>
      </c>
      <c r="K631" s="49"/>
    </row>
    <row r="632" spans="1:11">
      <c r="A632" s="94">
        <v>43312</v>
      </c>
      <c r="B632" s="46" t="s">
        <v>83</v>
      </c>
      <c r="C632" s="74" t="str">
        <f>IF(B632="","",VLOOKUP(B632,[1]Stations!$A$1:$S$42,3,FALSE))</f>
        <v>Balneario Punta Santiago</v>
      </c>
      <c r="D632" s="77">
        <f>IF(B632="", "",VLOOKUP(B632,[1]Stations!$A$1:$T$42,13,))</f>
        <v>18.158413899999999</v>
      </c>
      <c r="E632" s="77">
        <f>IF(B632=""," ",VLOOKUP(B632,[1]Stations!$A$1:$T$42,18,))</f>
        <v>-65.755186100000003</v>
      </c>
      <c r="F632" s="78" t="str">
        <f>IF(C632="","",VLOOKUP(B632,[1]Stations!$A$1:$S$42,19,FALSE))</f>
        <v>Route 2: Arroyo - Luquillo</v>
      </c>
      <c r="G632" s="26" t="s">
        <v>277</v>
      </c>
      <c r="H632" s="51" t="s">
        <v>301</v>
      </c>
      <c r="I632" s="57">
        <v>28.8</v>
      </c>
      <c r="J632" s="39">
        <v>8.01</v>
      </c>
      <c r="K632" s="49"/>
    </row>
    <row r="633" spans="1:11">
      <c r="A633" s="94">
        <v>43312</v>
      </c>
      <c r="B633" s="46" t="s">
        <v>88</v>
      </c>
      <c r="C633" s="74" t="str">
        <f>IF(B633="","",VLOOKUP(B633,[1]Stations!$A$1:$S$42,3,FALSE))</f>
        <v>Tropical Beach</v>
      </c>
      <c r="D633" s="77">
        <f>IF(B633="", "",VLOOKUP(B633,[1]Stations!$A$1:$T$42,13,))</f>
        <v>18.186927799999999</v>
      </c>
      <c r="E633" s="77">
        <f>IF(B633=""," ",VLOOKUP(B633,[1]Stations!$A$1:$T$42,18,))</f>
        <v>-65.725966700000001</v>
      </c>
      <c r="F633" s="78" t="str">
        <f>IF(C633="","",VLOOKUP(B633,[1]Stations!$A$1:$S$42,19,FALSE))</f>
        <v>Route 2: Arroyo - Luquillo</v>
      </c>
      <c r="G633" s="26" t="s">
        <v>277</v>
      </c>
      <c r="H633" s="51" t="s">
        <v>301</v>
      </c>
      <c r="I633" s="57">
        <v>28.6</v>
      </c>
      <c r="J633" s="39">
        <v>8.07</v>
      </c>
      <c r="K633" s="49"/>
    </row>
    <row r="634" spans="1:11">
      <c r="A634" s="94">
        <v>43312</v>
      </c>
      <c r="B634" s="46" t="s">
        <v>94</v>
      </c>
      <c r="C634" s="74" t="str">
        <f>IF(B634="","",VLOOKUP(B634,[1]Stations!$A$1:$S$42,3,FALSE))</f>
        <v>Balneario Seven Seas</v>
      </c>
      <c r="D634" s="77">
        <f>IF(B634="", "",VLOOKUP(B634,[1]Stations!$A$1:$T$42,13,))</f>
        <v>18.369266700000001</v>
      </c>
      <c r="E634" s="77">
        <f>IF(B634=""," ",VLOOKUP(B634,[1]Stations!$A$1:$T$42,18,))</f>
        <v>-65.636072200000001</v>
      </c>
      <c r="F634" s="78" t="str">
        <f>IF(C634="","",VLOOKUP(B634,[1]Stations!$A$1:$S$42,19,FALSE))</f>
        <v>Route 2: Arroyo - Luquillo</v>
      </c>
      <c r="G634" s="26" t="s">
        <v>277</v>
      </c>
      <c r="H634" s="51" t="s">
        <v>301</v>
      </c>
      <c r="I634" s="57">
        <v>29</v>
      </c>
      <c r="J634" s="39">
        <v>8.08</v>
      </c>
      <c r="K634" s="49"/>
    </row>
    <row r="635" spans="1:11">
      <c r="A635" s="94">
        <v>43312</v>
      </c>
      <c r="B635" s="46" t="s">
        <v>99</v>
      </c>
      <c r="C635" s="74" t="str">
        <f>IF(B635="","",VLOOKUP(B635,[1]Stations!$A$1:$S$42,3,FALSE))</f>
        <v>Playa Azul</v>
      </c>
      <c r="D635" s="77">
        <f>IF(B635="", "",VLOOKUP(B635,[1]Stations!$A$1:$T$42,13,))</f>
        <v>18.3818667</v>
      </c>
      <c r="E635" s="77">
        <f>IF(B635=""," ",VLOOKUP(B635,[1]Stations!$A$1:$T$42,18,))</f>
        <v>-65.718458299999995</v>
      </c>
      <c r="F635" s="78" t="str">
        <f>IF(C635="","",VLOOKUP(B635,[1]Stations!$A$1:$S$42,19,FALSE))</f>
        <v>Route 2: Arroyo - Luquillo</v>
      </c>
      <c r="G635" s="26" t="s">
        <v>277</v>
      </c>
      <c r="H635" s="51" t="s">
        <v>301</v>
      </c>
      <c r="I635" s="57">
        <v>28.6</v>
      </c>
      <c r="J635" s="39">
        <v>8.16</v>
      </c>
      <c r="K635" s="49"/>
    </row>
    <row r="636" spans="1:11">
      <c r="A636" s="94">
        <v>43312</v>
      </c>
      <c r="B636" s="46" t="s">
        <v>105</v>
      </c>
      <c r="C636" s="74" t="str">
        <f>IF(B636="","",VLOOKUP(B636,[1]Stations!$A$1:$S$42,3,FALSE))</f>
        <v>Balneario La Monserrate</v>
      </c>
      <c r="D636" s="77">
        <f>IF(B636="", "",VLOOKUP(B636,[1]Stations!$A$1:$T$42,13,))</f>
        <v>18.385591699999999</v>
      </c>
      <c r="E636" s="77">
        <f>IF(B636=""," ",VLOOKUP(B636,[1]Stations!$A$1:$T$42,18,))</f>
        <v>-65.729472200000004</v>
      </c>
      <c r="F636" s="78" t="str">
        <f>IF(C636="","",VLOOKUP(B636,[1]Stations!$A$1:$S$42,19,FALSE))</f>
        <v>Route 2: Arroyo - Luquillo</v>
      </c>
      <c r="G636" s="26" t="s">
        <v>277</v>
      </c>
      <c r="H636" s="51" t="s">
        <v>301</v>
      </c>
      <c r="I636" s="57">
        <v>29.4</v>
      </c>
      <c r="J636" s="39">
        <v>8.1199999999999992</v>
      </c>
      <c r="K636" s="49"/>
    </row>
    <row r="637" spans="1:11">
      <c r="A637" s="94">
        <v>43311</v>
      </c>
      <c r="B637" s="46" t="s">
        <v>113</v>
      </c>
      <c r="C637" s="74" t="str">
        <f>IF(B637="","",VLOOKUP(B637,[1]Stations!$A$1:$S$42,3,FALSE))</f>
        <v>Playita Rosada</v>
      </c>
      <c r="D637" s="77">
        <f>IF(B637="", "",VLOOKUP(B637,[1]Stations!$A$1:$T$42,13,))</f>
        <v>17.971716700000002</v>
      </c>
      <c r="E637" s="77">
        <f>IF(B637=""," ",VLOOKUP(B637,[1]Stations!$A$1:$T$42,18,))</f>
        <v>-66.031499999999994</v>
      </c>
      <c r="F637" s="78" t="str">
        <f>IF(C637="","",VLOOKUP(B637,[1]Stations!$A$1:$S$42,19,FALSE))</f>
        <v>Route 3: Lajas - Salinas</v>
      </c>
      <c r="G637" s="26" t="s">
        <v>277</v>
      </c>
      <c r="H637" s="51">
        <v>10</v>
      </c>
      <c r="I637" s="57">
        <v>28.5</v>
      </c>
      <c r="J637" s="39">
        <v>8.0299999999999994</v>
      </c>
      <c r="K637" s="49"/>
    </row>
    <row r="638" spans="1:11">
      <c r="A638" s="94">
        <v>43311</v>
      </c>
      <c r="B638" s="46" t="s">
        <v>120</v>
      </c>
      <c r="C638" s="74" t="str">
        <f>IF(B638="","",VLOOKUP(B638,[1]Stations!$A$1:$S$42,3,FALSE))</f>
        <v>Playa Santa</v>
      </c>
      <c r="D638" s="77">
        <f>IF(B638="", "",VLOOKUP(B638,[1]Stations!$A$1:$T$42,13,))</f>
        <v>17.937711100000001</v>
      </c>
      <c r="E638" s="77">
        <f>IF(B638=""," ",VLOOKUP(B638,[1]Stations!$A$1:$T$42,18,))</f>
        <v>-66.955197200000001</v>
      </c>
      <c r="F638" s="78" t="str">
        <f>IF(C638="","",VLOOKUP(B638,[1]Stations!$A$1:$S$42,19,FALSE))</f>
        <v>Route 3: Lajas - Salinas</v>
      </c>
      <c r="G638" s="26" t="s">
        <v>277</v>
      </c>
      <c r="H638" s="51">
        <v>10</v>
      </c>
      <c r="I638" s="57">
        <v>28.7</v>
      </c>
      <c r="J638" s="39">
        <v>8.1</v>
      </c>
      <c r="K638" s="49"/>
    </row>
    <row r="639" spans="1:11">
      <c r="A639" s="94">
        <v>43311</v>
      </c>
      <c r="B639" s="46" t="s">
        <v>127</v>
      </c>
      <c r="C639" s="74" t="str">
        <f>IF(B639="","",VLOOKUP(B639,[1]Stations!$A$1:$S$42,3,FALSE))</f>
        <v>Caña Gorda</v>
      </c>
      <c r="D639" s="77">
        <f>IF(B639="", "",VLOOKUP(B639,[1]Stations!$A$1:$T$42,13,))</f>
        <v>17.952530599999999</v>
      </c>
      <c r="E639" s="77">
        <f>IF(B639=""," ",VLOOKUP(B639,[1]Stations!$A$1:$T$42,18,))</f>
        <v>-66.884561099999999</v>
      </c>
      <c r="F639" s="78" t="str">
        <f>IF(C639="","",VLOOKUP(B639,[1]Stations!$A$1:$S$42,19,FALSE))</f>
        <v>Route 3: Lajas - Salinas</v>
      </c>
      <c r="G639" s="26" t="s">
        <v>277</v>
      </c>
      <c r="H639" s="51">
        <v>10</v>
      </c>
      <c r="I639" s="57">
        <v>29</v>
      </c>
      <c r="J639" s="39">
        <v>8.0299999999999994</v>
      </c>
      <c r="K639" s="49"/>
    </row>
    <row r="640" spans="1:11">
      <c r="A640" s="94">
        <v>43311</v>
      </c>
      <c r="B640" s="46" t="s">
        <v>132</v>
      </c>
      <c r="C640" s="74" t="s">
        <v>302</v>
      </c>
      <c r="D640" s="77">
        <f>IF(B640="", "",VLOOKUP(B640,[1]Stations!$A$1:$T$42,13,))</f>
        <v>17.969283300000001</v>
      </c>
      <c r="E640" s="77">
        <f>IF(B640=""," ",VLOOKUP(B640,[1]Stations!$A$1:$T$42,18,))</f>
        <v>-66.602727799999997</v>
      </c>
      <c r="F640" s="78" t="str">
        <f>IF(C640="","",VLOOKUP(B640,[1]Stations!$A$1:$S$42,19,FALSE))</f>
        <v>Route 3: Lajas - Salinas</v>
      </c>
      <c r="G640" s="26" t="s">
        <v>277</v>
      </c>
      <c r="H640" s="51" t="s">
        <v>301</v>
      </c>
      <c r="I640" s="57">
        <v>30</v>
      </c>
      <c r="J640" s="39">
        <v>8.1300000000000008</v>
      </c>
      <c r="K640" s="49"/>
    </row>
    <row r="641" spans="1:11">
      <c r="A641" s="94">
        <v>43311</v>
      </c>
      <c r="B641" s="46" t="s">
        <v>144</v>
      </c>
      <c r="C641" s="74" t="str">
        <f>IF(B641="","",VLOOKUP(B641,[1]Stations!$A$1:$S$42,3,FALSE))</f>
        <v>Balneario de Salinas</v>
      </c>
      <c r="D641" s="77">
        <f>IF(B641="", "",VLOOKUP(B641,[1]Stations!$A$1:$T$42,13,))</f>
        <v>17.977588900000001</v>
      </c>
      <c r="E641" s="77">
        <f>IF(B641=""," ",VLOOKUP(B641,[1]Stations!$A$1:$T$42,18,))</f>
        <v>-66.332497200000006</v>
      </c>
      <c r="F641" s="78" t="str">
        <f>IF(C641="","",VLOOKUP(B641,[1]Stations!$A$1:$S$42,19,FALSE))</f>
        <v>Route 3: Lajas - Salinas</v>
      </c>
      <c r="G641" s="26" t="s">
        <v>277</v>
      </c>
      <c r="H641" s="51" t="s">
        <v>301</v>
      </c>
      <c r="I641" s="57">
        <v>30.5</v>
      </c>
      <c r="J641" s="39">
        <v>8.19</v>
      </c>
      <c r="K641" s="49"/>
    </row>
    <row r="642" spans="1:11">
      <c r="A642" s="94">
        <v>43311</v>
      </c>
      <c r="B642" s="46" t="s">
        <v>172</v>
      </c>
      <c r="C642" s="74" t="str">
        <f>IF(B642="","",VLOOKUP(B642,[1]Stations!$A$1:$S$42,3,FALSE))</f>
        <v>Villa Lamela</v>
      </c>
      <c r="D642" s="77">
        <f>IF(B642="", "",VLOOKUP(B642,[1]Stations!$A$1:$T$42,13,))</f>
        <v>18.064533300000001</v>
      </c>
      <c r="E642" s="77">
        <f>IF(B642=""," ",VLOOKUP(B642,[1]Stations!$A$1:$T$42,18,))</f>
        <v>-67.197527800000003</v>
      </c>
      <c r="F642" s="78" t="str">
        <f>IF(C642="","",VLOOKUP(B642,[1]Stations!$A$1:$S$42,19,FALSE))</f>
        <v>Route 4: Cabo Rojo</v>
      </c>
      <c r="G642" s="26" t="s">
        <v>277</v>
      </c>
      <c r="H642" s="51" t="s">
        <v>301</v>
      </c>
      <c r="I642" s="57">
        <v>29.5</v>
      </c>
      <c r="J642" s="39">
        <v>8.25</v>
      </c>
      <c r="K642" s="49"/>
    </row>
    <row r="643" spans="1:11">
      <c r="A643" s="94">
        <v>43311</v>
      </c>
      <c r="B643" s="46" t="s">
        <v>167</v>
      </c>
      <c r="C643" s="74" t="str">
        <f>IF(B643="","",VLOOKUP(B643,[1]Stations!$A$1:$S$42,3,FALSE))</f>
        <v xml:space="preserve">Playa Buyé </v>
      </c>
      <c r="D643" s="77">
        <f>IF(B643="", "",VLOOKUP(B643,[1]Stations!$A$1:$T$42,13,))</f>
        <v>18.048872200000002</v>
      </c>
      <c r="E643" s="77">
        <f>IF(B643=""," ",VLOOKUP(B643,[1]Stations!$A$1:$T$42,18,))</f>
        <v>-67.198625000000007</v>
      </c>
      <c r="F643" s="78" t="str">
        <f>IF(C643="","",VLOOKUP(B643,[1]Stations!$A$1:$S$42,19,FALSE))</f>
        <v>Route 4: Cabo Rojo</v>
      </c>
      <c r="G643" s="26" t="s">
        <v>277</v>
      </c>
      <c r="H643" s="51">
        <v>10</v>
      </c>
      <c r="I643" s="57">
        <v>29</v>
      </c>
      <c r="J643" s="39">
        <v>8.23</v>
      </c>
      <c r="K643" s="49"/>
    </row>
    <row r="644" spans="1:11">
      <c r="A644" s="94">
        <v>43311</v>
      </c>
      <c r="B644" s="46" t="s">
        <v>161</v>
      </c>
      <c r="C644" s="74" t="str">
        <f>IF(B644="","",VLOOKUP(B644,[1]Stations!$A$1:$S$42,3,FALSE))</f>
        <v>Balneario de Boquerón</v>
      </c>
      <c r="D644" s="77">
        <f>IF(B644="", "",VLOOKUP(B644,[1]Stations!$A$1:$T$42,13,))</f>
        <v>18.019441700000002</v>
      </c>
      <c r="E644" s="77">
        <f>IF(B644=""," ",VLOOKUP(B644,[1]Stations!$A$1:$T$42,18,))</f>
        <v>-67.172244399999997</v>
      </c>
      <c r="F644" s="78" t="str">
        <f>IF(C644="","",VLOOKUP(B644,[1]Stations!$A$1:$S$42,19,FALSE))</f>
        <v>Route 4: Cabo Rojo</v>
      </c>
      <c r="G644" s="26" t="s">
        <v>277</v>
      </c>
      <c r="H644" s="51" t="s">
        <v>301</v>
      </c>
      <c r="I644" s="57">
        <v>29.4</v>
      </c>
      <c r="J644" s="39">
        <v>8.2100000000000009</v>
      </c>
      <c r="K644" s="49"/>
    </row>
    <row r="645" spans="1:11">
      <c r="A645" s="94">
        <v>43311</v>
      </c>
      <c r="B645" s="46" t="s">
        <v>158</v>
      </c>
      <c r="C645" s="74" t="str">
        <f>IF(B645="","",VLOOKUP(B645,[1]Stations!$A$1:$S$42,3,FALSE))</f>
        <v>Playa Moja Casabe</v>
      </c>
      <c r="D645" s="77">
        <f>IF(B645="", "",VLOOKUP(B645,[1]Stations!$A$1:$T$42,13,))</f>
        <v>17.985810000000001</v>
      </c>
      <c r="E645" s="77">
        <f>IF(B645=""," ",VLOOKUP(B645,[1]Stations!$A$1:$T$42,18,))</f>
        <v>-67.214590000000001</v>
      </c>
      <c r="F645" s="78" t="str">
        <f>IF(C645="","",VLOOKUP(B645,[1]Stations!$A$1:$S$42,19,FALSE))</f>
        <v>Route 4: Cabo Rojo</v>
      </c>
      <c r="G645" s="26" t="s">
        <v>277</v>
      </c>
      <c r="H645" s="51">
        <v>52</v>
      </c>
      <c r="I645" s="57">
        <v>29.4</v>
      </c>
      <c r="J645" s="39">
        <v>8.2899999999999991</v>
      </c>
      <c r="K645" s="49"/>
    </row>
    <row r="646" spans="1:11">
      <c r="A646" s="94">
        <v>43311</v>
      </c>
      <c r="B646" s="46" t="s">
        <v>151</v>
      </c>
      <c r="C646" s="74" t="str">
        <f>IF(B646="","",VLOOKUP(B646,[1]Stations!$A$1:$S$42,3,FALSE))</f>
        <v>Playa el Combate</v>
      </c>
      <c r="D646" s="77">
        <f>IF(B646="", "",VLOOKUP(B646,[1]Stations!$A$1:$T$42,13,))</f>
        <v>17.9747944</v>
      </c>
      <c r="E646" s="77">
        <f>IF(B646=""," ",VLOOKUP(B646,[1]Stations!$A$1:$T$42,18,))</f>
        <v>-67.212905599999999</v>
      </c>
      <c r="F646" s="78" t="str">
        <f>IF(C646="","",VLOOKUP(B646,[1]Stations!$A$1:$S$42,19,FALSE))</f>
        <v>Route 4: Cabo Rojo</v>
      </c>
      <c r="G646" s="26" t="s">
        <v>277</v>
      </c>
      <c r="H646" s="51">
        <v>84</v>
      </c>
      <c r="I646" s="57">
        <v>29.1</v>
      </c>
      <c r="J646" s="39">
        <v>8.27</v>
      </c>
      <c r="K646" s="49"/>
    </row>
    <row r="647" spans="1:11" ht="37">
      <c r="A647" s="94">
        <v>43311</v>
      </c>
      <c r="B647" s="46" t="s">
        <v>179</v>
      </c>
      <c r="C647" s="74" t="str">
        <f>IF(B647="","",VLOOKUP(B647,[1]Stations!$A$1:$S$42,3,FALSE))</f>
        <v>Balneario de Añasco or Balneario Tres Hermanos</v>
      </c>
      <c r="D647" s="77">
        <f>IF(B647="", "",VLOOKUP(B647,[1]Stations!$A$1:$T$42,13,))</f>
        <v>18.2879972</v>
      </c>
      <c r="E647" s="77">
        <f>IF(B647=""," ",VLOOKUP(B647,[1]Stations!$A$1:$T$42,18,))</f>
        <v>-67.193922200000003</v>
      </c>
      <c r="F647" s="78" t="str">
        <f>IF(C647="","",VLOOKUP(B647,[1]Stations!$A$1:$S$42,19,FALSE))</f>
        <v>Route 5: Añasco - Aguadilla</v>
      </c>
      <c r="G647" s="26" t="s">
        <v>277</v>
      </c>
      <c r="H647" s="51">
        <v>63</v>
      </c>
      <c r="I647" s="57">
        <v>29.7</v>
      </c>
      <c r="J647" s="39">
        <v>8.15</v>
      </c>
      <c r="K647" s="49"/>
    </row>
    <row r="648" spans="1:11">
      <c r="A648" s="94">
        <v>43311</v>
      </c>
      <c r="B648" s="46" t="s">
        <v>185</v>
      </c>
      <c r="C648" s="74" t="str">
        <f>IF(B648="","",VLOOKUP(B648,[1]Stations!$A$1:$S$42,3,FALSE))</f>
        <v>Balneario de Rincón</v>
      </c>
      <c r="D648" s="77">
        <f>IF(B648="", "",VLOOKUP(B648,[1]Stations!$A$1:$T$42,13,))</f>
        <v>18.340924999999999</v>
      </c>
      <c r="E648" s="77">
        <f>IF(B648=""," ",VLOOKUP(B648,[1]Stations!$A$1:$T$42,18,))</f>
        <v>-67.256005599999995</v>
      </c>
      <c r="F648" s="78" t="str">
        <f>IF(C648="","",VLOOKUP(B648,[1]Stations!$A$1:$S$42,19,FALSE))</f>
        <v>Route 5: Añasco - Aguadilla</v>
      </c>
      <c r="G648" s="26" t="s">
        <v>277</v>
      </c>
      <c r="H648" s="51" t="s">
        <v>301</v>
      </c>
      <c r="I648" s="57">
        <v>29.5</v>
      </c>
      <c r="J648" s="39">
        <v>8.2899999999999991</v>
      </c>
      <c r="K648" s="49"/>
    </row>
    <row r="649" spans="1:11">
      <c r="A649" s="94">
        <v>43311</v>
      </c>
      <c r="B649" s="46" t="s">
        <v>191</v>
      </c>
      <c r="C649" s="74" t="str">
        <f>IF(B649="","",VLOOKUP(B649,[1]Stations!$A$1:$S$42,3,FALSE))</f>
        <v>Pico de Piedra</v>
      </c>
      <c r="D649" s="77">
        <f>IF(B649="", "",VLOOKUP(B649,[1]Stations!$A$1:$T$42,13,))</f>
        <v>18.3843639</v>
      </c>
      <c r="E649" s="77">
        <f>IF(B649=""," ",VLOOKUP(B649,[1]Stations!$A$1:$T$42,18,))</f>
        <v>-67.212988899999999</v>
      </c>
      <c r="F649" s="78" t="str">
        <f>IF(C649="","",VLOOKUP(B649,[1]Stations!$A$1:$S$42,19,FALSE))</f>
        <v>Route 5: Añasco - Aguadilla</v>
      </c>
      <c r="G649" s="26" t="s">
        <v>277</v>
      </c>
      <c r="H649" s="51" t="s">
        <v>301</v>
      </c>
      <c r="I649" s="57">
        <v>29.2</v>
      </c>
      <c r="J649" s="39">
        <v>8.31</v>
      </c>
      <c r="K649" s="49"/>
    </row>
    <row r="650" spans="1:11">
      <c r="A650" s="94">
        <v>43311</v>
      </c>
      <c r="B650" s="46" t="s">
        <v>197</v>
      </c>
      <c r="C650" s="74" t="str">
        <f>IF(B650="","",VLOOKUP(B650,[1]Stations!$A$1:$S$42,3,FALSE))</f>
        <v>Balneario Crash Boat</v>
      </c>
      <c r="D650" s="77">
        <f>IF(B650="", "",VLOOKUP(B650,[1]Stations!$A$1:$T$42,13,))</f>
        <v>18.457666700000001</v>
      </c>
      <c r="E650" s="77">
        <f>IF(B650=""," ",VLOOKUP(B650,[1]Stations!$A$1:$T$42,18,))</f>
        <v>-67.163777800000005</v>
      </c>
      <c r="F650" s="78" t="str">
        <f>IF(C650="","",VLOOKUP(B650,[1]Stations!$A$1:$S$42,19,FALSE))</f>
        <v>Route 5: Añasco - Aguadilla</v>
      </c>
      <c r="G650" s="26" t="s">
        <v>277</v>
      </c>
      <c r="H650" s="51">
        <v>10</v>
      </c>
      <c r="I650" s="57">
        <v>29.6</v>
      </c>
      <c r="J650" s="39">
        <v>8.3699999999999992</v>
      </c>
      <c r="K650" s="49"/>
    </row>
    <row r="651" spans="1:11">
      <c r="A651" s="94">
        <v>43312</v>
      </c>
      <c r="B651" s="46" t="s">
        <v>204</v>
      </c>
      <c r="C651" s="74" t="str">
        <f>IF(B651="","",VLOOKUP(B651,[1]Stations!$A$1:$S$42,3,FALSE))</f>
        <v>Muelle de Arecibo</v>
      </c>
      <c r="D651" s="77">
        <f>IF(B651="", "",VLOOKUP(B651,[1]Stations!$A$1:$T$42,13,))</f>
        <v>18.479258300000001</v>
      </c>
      <c r="E651" s="77">
        <f>IF(B651=""," ",VLOOKUP(B651,[1]Stations!$A$1:$T$42,18,))</f>
        <v>-66.700466700000007</v>
      </c>
      <c r="F651" s="78" t="str">
        <f>IF(C651="","",VLOOKUP(B651,[1]Stations!$A$1:$S$42,19,FALSE))</f>
        <v xml:space="preserve">Route: 6: Arecibo – Vega Alta </v>
      </c>
      <c r="G651" s="26" t="s">
        <v>277</v>
      </c>
      <c r="H651" s="51">
        <v>51</v>
      </c>
      <c r="I651" s="57">
        <v>28.6</v>
      </c>
      <c r="J651" s="39">
        <v>8.25</v>
      </c>
      <c r="K651" s="49"/>
    </row>
    <row r="652" spans="1:11">
      <c r="A652" s="94">
        <v>43312</v>
      </c>
      <c r="B652" s="46" t="s">
        <v>210</v>
      </c>
      <c r="C652" s="74" t="str">
        <f>IF(B652="","",VLOOKUP(B652,[1]Stations!$A$1:$S$42,3,FALSE))</f>
        <v>Mar Chiquita</v>
      </c>
      <c r="D652" s="77">
        <f>IF(B652="", "",VLOOKUP(B652,[1]Stations!$A$1:$T$42,13,))</f>
        <v>18.472916699999999</v>
      </c>
      <c r="E652" s="77">
        <f>IF(B652=""," ",VLOOKUP(B652,[1]Stations!$A$1:$T$42,18,))</f>
        <v>-66.485655600000001</v>
      </c>
      <c r="F652" s="78" t="str">
        <f>IF(C652="","",VLOOKUP(B652,[1]Stations!$A$1:$S$42,19,FALSE))</f>
        <v xml:space="preserve">Route: 6: Arecibo – Vega Alta </v>
      </c>
      <c r="G652" s="26" t="s">
        <v>277</v>
      </c>
      <c r="H652" s="51" t="s">
        <v>301</v>
      </c>
      <c r="I652" s="57">
        <v>27.7</v>
      </c>
      <c r="J652" s="39">
        <v>8.3000000000000007</v>
      </c>
      <c r="K652" s="49"/>
    </row>
    <row r="653" spans="1:11">
      <c r="A653" s="94">
        <v>43312</v>
      </c>
      <c r="B653" s="46" t="s">
        <v>216</v>
      </c>
      <c r="C653" s="74" t="str">
        <f>IF(B653="","",VLOOKUP(B653,[1]Stations!$A$1:$S$42,3,FALSE))</f>
        <v>Balneario de Puerto Nuevo</v>
      </c>
      <c r="D653" s="77">
        <f>IF(B653="", "",VLOOKUP(B653,[1]Stations!$A$1:$T$42,13,))</f>
        <v>18.4913667</v>
      </c>
      <c r="E653" s="77">
        <f>IF(B653=""," ",VLOOKUP(B653,[1]Stations!$A$1:$T$42,18,))</f>
        <v>-66.399044399999994</v>
      </c>
      <c r="F653" s="78" t="str">
        <f>IF(C653="","",VLOOKUP(B653,[1]Stations!$A$1:$S$42,19,FALSE))</f>
        <v xml:space="preserve">Route: 6: Arecibo – Vega Alta </v>
      </c>
      <c r="G653" s="26" t="s">
        <v>277</v>
      </c>
      <c r="H653" s="51">
        <v>20</v>
      </c>
      <c r="I653" s="57">
        <v>28.2</v>
      </c>
      <c r="J653" s="39">
        <v>8.27</v>
      </c>
      <c r="K653" s="49"/>
    </row>
    <row r="654" spans="1:11" ht="37">
      <c r="A654" s="94">
        <v>43312</v>
      </c>
      <c r="B654" s="46" t="s">
        <v>222</v>
      </c>
      <c r="C654" s="74" t="str">
        <f>IF(B654="","",VLOOKUP(B654,[1]Stations!$A$1:$S$42,3,FALSE))</f>
        <v>Balneario Cerro Gordo or Javier Calderón Nieves</v>
      </c>
      <c r="D654" s="77">
        <f>IF(B654="", "",VLOOKUP(B654,[1]Stations!$A$1:$T$42,13,))</f>
        <v>18.481249999999999</v>
      </c>
      <c r="E654" s="77">
        <f>IF(B654=""," ",VLOOKUP(B654,[1]Stations!$A$1:$T$42,18,))</f>
        <v>-66.340655600000005</v>
      </c>
      <c r="F654" s="78" t="str">
        <f>IF(C654="","",VLOOKUP(B654,[1]Stations!$A$1:$S$42,19,FALSE))</f>
        <v xml:space="preserve">Route: 6: Arecibo – Vega Alta </v>
      </c>
      <c r="G654" s="26" t="s">
        <v>277</v>
      </c>
      <c r="H654" s="51">
        <v>40</v>
      </c>
      <c r="I654" s="57">
        <v>29.2</v>
      </c>
      <c r="J654" s="39">
        <v>8.2200000000000006</v>
      </c>
      <c r="K654" s="49"/>
    </row>
    <row r="655" spans="1:11">
      <c r="A655" s="94"/>
      <c r="B655" s="51"/>
      <c r="C655" s="52"/>
      <c r="D655" s="53"/>
      <c r="E655" s="53"/>
      <c r="F655" s="54"/>
      <c r="G655" s="51"/>
      <c r="H655" s="51"/>
      <c r="I655" s="57"/>
      <c r="J655" s="39"/>
      <c r="K655" s="49"/>
    </row>
    <row r="656" spans="1:11">
      <c r="A656" s="94"/>
      <c r="B656" s="51"/>
      <c r="C656" s="52"/>
      <c r="D656" s="53"/>
      <c r="E656" s="53"/>
      <c r="F656" s="54"/>
      <c r="G656" s="51"/>
      <c r="H656" s="51"/>
      <c r="I656" s="57"/>
      <c r="J656" s="39"/>
      <c r="K656" s="49"/>
    </row>
    <row r="657" spans="1:11">
      <c r="A657" s="94"/>
      <c r="B657" s="51"/>
      <c r="C657" s="52"/>
      <c r="D657" s="53"/>
      <c r="E657" s="53"/>
      <c r="F657" s="54"/>
      <c r="G657" s="51"/>
      <c r="H657" s="51"/>
      <c r="I657" s="57"/>
      <c r="J657" s="39"/>
      <c r="K657" s="49"/>
    </row>
    <row r="658" spans="1:11">
      <c r="A658" s="94"/>
      <c r="B658" s="51"/>
      <c r="C658" s="52"/>
      <c r="D658" s="53"/>
      <c r="E658" s="53"/>
      <c r="F658" s="54"/>
      <c r="G658" s="51"/>
      <c r="H658" s="51"/>
      <c r="I658" s="57"/>
      <c r="J658" s="39"/>
      <c r="K658" s="49"/>
    </row>
    <row r="659" spans="1:11">
      <c r="A659" s="94"/>
      <c r="B659" s="51"/>
      <c r="C659" s="52"/>
      <c r="D659" s="53"/>
      <c r="E659" s="53"/>
      <c r="F659" s="54"/>
      <c r="G659" s="51"/>
      <c r="H659" s="51"/>
      <c r="I659" s="57"/>
      <c r="J659" s="39"/>
      <c r="K659" s="49"/>
    </row>
    <row r="660" spans="1:11">
      <c r="A660" s="94"/>
      <c r="B660" s="51"/>
      <c r="C660" s="52"/>
      <c r="D660" s="53"/>
      <c r="E660" s="53"/>
      <c r="F660" s="54"/>
      <c r="G660" s="51"/>
      <c r="H660" s="51"/>
      <c r="I660" s="57"/>
      <c r="J660" s="39"/>
      <c r="K660" s="49"/>
    </row>
    <row r="661" spans="1:11">
      <c r="A661" s="94"/>
      <c r="B661" s="51"/>
      <c r="C661" s="52"/>
      <c r="D661" s="53"/>
      <c r="E661" s="53"/>
      <c r="F661" s="54"/>
      <c r="G661" s="51"/>
      <c r="H661" s="51"/>
      <c r="I661" s="57"/>
      <c r="J661" s="39"/>
      <c r="K661" s="49"/>
    </row>
    <row r="662" spans="1:11">
      <c r="A662" s="94"/>
      <c r="B662" s="51"/>
      <c r="C662" s="52"/>
      <c r="D662" s="53"/>
      <c r="E662" s="53"/>
      <c r="F662" s="54"/>
      <c r="G662" s="51"/>
      <c r="H662" s="51"/>
      <c r="I662" s="57"/>
      <c r="J662" s="39"/>
      <c r="K662" s="49"/>
    </row>
    <row r="663" spans="1:11">
      <c r="A663" s="94"/>
      <c r="B663" s="51"/>
      <c r="C663" s="52"/>
      <c r="D663" s="53"/>
      <c r="E663" s="53"/>
      <c r="F663" s="54"/>
      <c r="G663" s="51"/>
      <c r="H663" s="51"/>
      <c r="I663" s="57"/>
      <c r="J663" s="39"/>
      <c r="K663" s="49"/>
    </row>
    <row r="664" spans="1:11">
      <c r="A664" s="94"/>
      <c r="B664" s="51"/>
      <c r="C664" s="52"/>
      <c r="D664" s="53"/>
      <c r="E664" s="53"/>
      <c r="F664" s="54"/>
      <c r="G664" s="51"/>
      <c r="H664" s="51"/>
      <c r="I664" s="57"/>
      <c r="J664" s="26"/>
      <c r="K664" s="49"/>
    </row>
    <row r="665" spans="1:11">
      <c r="A665" s="94"/>
      <c r="B665" s="51"/>
      <c r="C665" s="52"/>
      <c r="D665" s="53"/>
      <c r="E665" s="53"/>
      <c r="F665" s="54"/>
      <c r="G665" s="51"/>
      <c r="H665" s="51"/>
      <c r="I665" s="57"/>
      <c r="J665" s="26"/>
      <c r="K665" s="49"/>
    </row>
    <row r="666" spans="1:11">
      <c r="A666" s="94"/>
      <c r="B666" s="51"/>
      <c r="C666" s="52"/>
      <c r="D666" s="53"/>
      <c r="E666" s="53"/>
      <c r="F666" s="54"/>
      <c r="G666" s="51"/>
      <c r="H666" s="51"/>
      <c r="I666" s="57"/>
      <c r="J666" s="26"/>
      <c r="K666" s="49"/>
    </row>
    <row r="667" spans="1:11">
      <c r="A667" s="97"/>
      <c r="B667" s="51"/>
      <c r="C667" s="52"/>
      <c r="D667" s="53"/>
      <c r="E667" s="53"/>
      <c r="F667" s="54"/>
      <c r="G667" s="51"/>
      <c r="H667" s="51"/>
      <c r="I667" s="57"/>
      <c r="J667" s="26"/>
      <c r="K667" s="49"/>
    </row>
    <row r="668" spans="1:11">
      <c r="A668" s="94"/>
      <c r="B668" s="59"/>
      <c r="C668" s="52"/>
      <c r="D668" s="53"/>
      <c r="E668" s="53"/>
      <c r="F668" s="54"/>
      <c r="G668" s="51"/>
      <c r="H668" s="56"/>
      <c r="I668" s="57"/>
      <c r="J668" s="26"/>
      <c r="K668" s="49"/>
    </row>
    <row r="669" spans="1:11">
      <c r="A669" s="94"/>
      <c r="B669" s="59"/>
      <c r="C669" s="52"/>
      <c r="D669" s="53"/>
      <c r="E669" s="53"/>
      <c r="F669" s="54"/>
      <c r="G669" s="51"/>
      <c r="H669" s="51"/>
      <c r="I669" s="57"/>
      <c r="J669" s="26"/>
      <c r="K669" s="49"/>
    </row>
    <row r="670" spans="1:11">
      <c r="A670" s="94"/>
      <c r="B670" s="59"/>
      <c r="C670" s="52"/>
      <c r="D670" s="53"/>
      <c r="E670" s="53"/>
      <c r="F670" s="54"/>
      <c r="G670" s="51"/>
      <c r="H670" s="51"/>
      <c r="I670" s="57"/>
      <c r="J670" s="26"/>
      <c r="K670" s="49"/>
    </row>
    <row r="671" spans="1:11">
      <c r="A671" s="94"/>
      <c r="B671" s="59"/>
      <c r="C671" s="52"/>
      <c r="D671" s="53"/>
      <c r="E671" s="53"/>
      <c r="F671" s="54"/>
      <c r="G671" s="51"/>
      <c r="H671" s="51"/>
      <c r="I671" s="57"/>
      <c r="J671" s="26"/>
      <c r="K671" s="49"/>
    </row>
    <row r="672" spans="1:11">
      <c r="A672" s="94"/>
      <c r="B672" s="59"/>
      <c r="C672" s="52"/>
      <c r="D672" s="53"/>
      <c r="E672" s="53"/>
      <c r="F672" s="54"/>
      <c r="G672" s="51"/>
      <c r="H672" s="51"/>
      <c r="I672" s="57"/>
      <c r="J672" s="26"/>
      <c r="K672" s="49"/>
    </row>
    <row r="673" spans="1:11">
      <c r="A673" s="94"/>
      <c r="B673" s="59"/>
      <c r="C673" s="52"/>
      <c r="D673" s="53"/>
      <c r="E673" s="53"/>
      <c r="F673" s="54"/>
      <c r="G673" s="51"/>
      <c r="H673" s="51"/>
      <c r="I673" s="57"/>
      <c r="J673" s="26"/>
      <c r="K673" s="49"/>
    </row>
    <row r="674" spans="1:11">
      <c r="A674" s="94"/>
      <c r="B674" s="59"/>
      <c r="C674" s="52"/>
      <c r="D674" s="53"/>
      <c r="E674" s="53"/>
      <c r="F674" s="54"/>
      <c r="G674" s="51"/>
      <c r="H674" s="51"/>
      <c r="I674" s="57"/>
      <c r="J674" s="26"/>
      <c r="K674" s="49"/>
    </row>
    <row r="675" spans="1:11">
      <c r="A675" s="94"/>
      <c r="B675" s="59"/>
      <c r="C675" s="52"/>
      <c r="D675" s="53"/>
      <c r="E675" s="53"/>
      <c r="F675" s="54"/>
      <c r="G675" s="51"/>
      <c r="H675" s="51"/>
      <c r="I675" s="57"/>
      <c r="J675" s="26"/>
      <c r="K675" s="49"/>
    </row>
    <row r="676" spans="1:11">
      <c r="A676" s="94"/>
      <c r="B676" s="59"/>
      <c r="C676" s="52"/>
      <c r="D676" s="53"/>
      <c r="E676" s="53"/>
      <c r="F676" s="54"/>
      <c r="G676" s="51"/>
      <c r="H676" s="51"/>
      <c r="I676" s="57"/>
      <c r="J676" s="26"/>
      <c r="K676" s="49"/>
    </row>
    <row r="677" spans="1:11">
      <c r="A677" s="94"/>
      <c r="B677" s="59"/>
      <c r="C677" s="52"/>
      <c r="D677" s="53"/>
      <c r="E677" s="53"/>
      <c r="F677" s="54"/>
      <c r="G677" s="51"/>
      <c r="H677" s="51"/>
      <c r="I677" s="57"/>
      <c r="J677" s="26"/>
      <c r="K677" s="49"/>
    </row>
    <row r="678" spans="1:11">
      <c r="A678" s="94"/>
      <c r="B678" s="59"/>
      <c r="C678" s="52"/>
      <c r="D678" s="53"/>
      <c r="E678" s="53"/>
      <c r="F678" s="54"/>
      <c r="G678" s="51"/>
      <c r="H678" s="51"/>
      <c r="I678" s="57"/>
      <c r="J678" s="26"/>
      <c r="K678" s="49"/>
    </row>
    <row r="679" spans="1:11">
      <c r="A679" s="94"/>
      <c r="B679" s="59"/>
      <c r="C679" s="52"/>
      <c r="D679" s="53"/>
      <c r="E679" s="53"/>
      <c r="F679" s="54"/>
      <c r="G679" s="51"/>
      <c r="H679" s="51"/>
      <c r="I679" s="57"/>
      <c r="J679" s="26"/>
      <c r="K679" s="49"/>
    </row>
    <row r="680" spans="1:11">
      <c r="A680" s="94"/>
      <c r="B680" s="59"/>
      <c r="C680" s="52"/>
      <c r="D680" s="53"/>
      <c r="E680" s="53"/>
      <c r="F680" s="54"/>
      <c r="G680" s="51"/>
      <c r="H680" s="51"/>
      <c r="I680" s="57"/>
      <c r="J680" s="26"/>
      <c r="K680" s="49"/>
    </row>
    <row r="681" spans="1:11">
      <c r="A681" s="94"/>
      <c r="B681" s="59"/>
      <c r="C681" s="52"/>
      <c r="D681" s="53"/>
      <c r="E681" s="53"/>
      <c r="F681" s="54"/>
      <c r="G681" s="51"/>
      <c r="H681" s="51"/>
      <c r="I681" s="57"/>
      <c r="J681" s="26"/>
      <c r="K681" s="49"/>
    </row>
    <row r="682" spans="1:11">
      <c r="A682" s="94"/>
      <c r="B682" s="59"/>
      <c r="C682" s="52"/>
      <c r="D682" s="53"/>
      <c r="E682" s="53"/>
      <c r="F682" s="54"/>
      <c r="G682" s="51"/>
      <c r="H682" s="51"/>
      <c r="I682" s="57"/>
      <c r="J682" s="26"/>
      <c r="K682" s="49"/>
    </row>
    <row r="683" spans="1:11">
      <c r="A683" s="94"/>
      <c r="B683" s="59"/>
      <c r="C683" s="52"/>
      <c r="D683" s="53"/>
      <c r="E683" s="53"/>
      <c r="F683" s="54"/>
      <c r="G683" s="51"/>
      <c r="H683" s="51"/>
      <c r="I683" s="57"/>
      <c r="J683" s="39"/>
      <c r="K683" s="49"/>
    </row>
    <row r="684" spans="1:11">
      <c r="A684" s="94"/>
      <c r="B684" s="59"/>
      <c r="C684" s="34"/>
      <c r="D684" s="53"/>
      <c r="E684" s="53"/>
      <c r="F684" s="54"/>
      <c r="G684" s="51"/>
      <c r="H684" s="51"/>
      <c r="I684" s="57"/>
      <c r="J684" s="26"/>
      <c r="K684" s="49"/>
    </row>
    <row r="685" spans="1:11">
      <c r="A685" s="94"/>
      <c r="B685" s="59"/>
      <c r="C685" s="52"/>
      <c r="D685" s="53"/>
      <c r="E685" s="53"/>
      <c r="F685" s="54"/>
      <c r="G685" s="51"/>
      <c r="H685" s="51"/>
      <c r="I685" s="57"/>
      <c r="J685" s="26"/>
      <c r="K685" s="49"/>
    </row>
    <row r="686" spans="1:11">
      <c r="A686" s="94"/>
      <c r="B686" s="59"/>
      <c r="C686" s="52"/>
      <c r="D686" s="53"/>
      <c r="E686" s="53"/>
      <c r="F686" s="54"/>
      <c r="G686" s="51"/>
      <c r="H686" s="51"/>
      <c r="I686" s="57"/>
      <c r="J686" s="26"/>
      <c r="K686" s="49"/>
    </row>
    <row r="687" spans="1:11">
      <c r="A687" s="94"/>
      <c r="B687" s="59"/>
      <c r="C687" s="52"/>
      <c r="D687" s="53"/>
      <c r="E687" s="53"/>
      <c r="F687" s="54"/>
      <c r="G687" s="51"/>
      <c r="H687" s="51"/>
      <c r="I687" s="57"/>
      <c r="J687" s="26"/>
      <c r="K687" s="49"/>
    </row>
    <row r="688" spans="1:11">
      <c r="A688" s="94"/>
      <c r="B688" s="59"/>
      <c r="C688" s="52"/>
      <c r="D688" s="53"/>
      <c r="E688" s="53"/>
      <c r="F688" s="54"/>
      <c r="G688" s="51"/>
      <c r="H688" s="51"/>
      <c r="I688" s="57"/>
      <c r="J688" s="39"/>
      <c r="K688" s="49"/>
    </row>
    <row r="689" spans="1:11">
      <c r="A689" s="94"/>
      <c r="B689" s="59"/>
      <c r="C689" s="52"/>
      <c r="D689" s="53"/>
      <c r="E689" s="53"/>
      <c r="F689" s="54"/>
      <c r="G689" s="51"/>
      <c r="H689" s="51"/>
      <c r="I689" s="57"/>
      <c r="J689" s="26"/>
      <c r="K689" s="49"/>
    </row>
    <row r="690" spans="1:11">
      <c r="A690" s="94"/>
      <c r="B690" s="59"/>
      <c r="C690" s="52"/>
      <c r="D690" s="53"/>
      <c r="E690" s="53"/>
      <c r="F690" s="54"/>
      <c r="G690" s="51"/>
      <c r="H690" s="51"/>
      <c r="I690" s="57"/>
      <c r="J690" s="26"/>
      <c r="K690" s="49"/>
    </row>
    <row r="691" spans="1:11">
      <c r="A691" s="94"/>
      <c r="B691" s="59"/>
      <c r="C691" s="52"/>
      <c r="D691" s="53"/>
      <c r="E691" s="53"/>
      <c r="F691" s="54"/>
      <c r="G691" s="51"/>
      <c r="H691" s="51"/>
      <c r="I691" s="57"/>
      <c r="J691" s="26"/>
      <c r="K691" s="49"/>
    </row>
    <row r="692" spans="1:11">
      <c r="A692" s="94"/>
      <c r="B692" s="59"/>
      <c r="C692" s="52"/>
      <c r="D692" s="53"/>
      <c r="E692" s="53"/>
      <c r="F692" s="54"/>
      <c r="G692" s="51"/>
      <c r="H692" s="51"/>
      <c r="I692" s="57"/>
      <c r="J692" s="26"/>
      <c r="K692" s="49"/>
    </row>
    <row r="693" spans="1:11">
      <c r="A693" s="94"/>
      <c r="B693" s="59"/>
      <c r="C693" s="52"/>
      <c r="D693" s="53"/>
      <c r="E693" s="53"/>
      <c r="F693" s="54"/>
      <c r="G693" s="51"/>
      <c r="H693" s="51"/>
      <c r="I693" s="57"/>
      <c r="J693" s="26"/>
      <c r="K693" s="49"/>
    </row>
    <row r="694" spans="1:11">
      <c r="A694" s="94"/>
      <c r="B694" s="59"/>
      <c r="C694" s="52"/>
      <c r="D694" s="53"/>
      <c r="E694" s="53"/>
      <c r="F694" s="54"/>
      <c r="G694" s="51"/>
      <c r="H694" s="51"/>
      <c r="I694" s="57"/>
      <c r="J694" s="26"/>
      <c r="K694" s="49"/>
    </row>
    <row r="695" spans="1:11">
      <c r="A695" s="94"/>
      <c r="B695" s="59"/>
      <c r="C695" s="52"/>
      <c r="D695" s="53"/>
      <c r="E695" s="53"/>
      <c r="F695" s="54"/>
      <c r="G695" s="51"/>
      <c r="H695" s="51"/>
      <c r="I695" s="57"/>
      <c r="J695" s="26"/>
      <c r="K695" s="49"/>
    </row>
    <row r="696" spans="1:11">
      <c r="A696" s="94"/>
      <c r="B696" s="59"/>
      <c r="C696" s="52"/>
      <c r="D696" s="53"/>
      <c r="E696" s="53"/>
      <c r="F696" s="54"/>
      <c r="G696" s="51"/>
      <c r="H696" s="51"/>
      <c r="I696" s="57"/>
      <c r="J696" s="26"/>
      <c r="K696" s="49"/>
    </row>
    <row r="697" spans="1:11">
      <c r="A697" s="94"/>
      <c r="B697" s="59"/>
      <c r="C697" s="52"/>
      <c r="D697" s="53"/>
      <c r="E697" s="53"/>
      <c r="F697" s="54"/>
      <c r="G697" s="51"/>
      <c r="H697" s="51"/>
      <c r="I697" s="57"/>
      <c r="J697" s="26"/>
      <c r="K697" s="49"/>
    </row>
    <row r="698" spans="1:11">
      <c r="A698" s="94"/>
      <c r="B698" s="59"/>
      <c r="C698" s="52"/>
      <c r="D698" s="53"/>
      <c r="E698" s="53"/>
      <c r="F698" s="54"/>
      <c r="G698" s="51"/>
      <c r="H698" s="51"/>
      <c r="I698" s="57"/>
      <c r="J698" s="39"/>
      <c r="K698" s="49"/>
    </row>
    <row r="699" spans="1:11">
      <c r="A699" s="94"/>
      <c r="B699" s="59"/>
      <c r="C699" s="52"/>
      <c r="D699" s="53"/>
      <c r="E699" s="53"/>
      <c r="F699" s="54"/>
      <c r="G699" s="51"/>
      <c r="H699" s="51"/>
      <c r="I699" s="57"/>
      <c r="J699" s="26"/>
      <c r="K699" s="49"/>
    </row>
    <row r="700" spans="1:11">
      <c r="A700" s="94"/>
      <c r="B700" s="59"/>
      <c r="C700" s="52"/>
      <c r="D700" s="53"/>
      <c r="E700" s="53"/>
      <c r="F700" s="54"/>
      <c r="G700" s="51"/>
      <c r="H700" s="51"/>
      <c r="I700" s="57"/>
      <c r="J700" s="26"/>
      <c r="K700" s="49"/>
    </row>
    <row r="701" spans="1:11">
      <c r="A701" s="94"/>
      <c r="B701" s="59"/>
      <c r="C701" s="52"/>
      <c r="D701" s="53"/>
      <c r="E701" s="53"/>
      <c r="F701" s="54"/>
      <c r="G701" s="51"/>
      <c r="H701" s="51"/>
      <c r="I701" s="57"/>
      <c r="J701" s="26"/>
      <c r="K701" s="49"/>
    </row>
    <row r="702" spans="1:11">
      <c r="A702" s="94"/>
      <c r="B702" s="51"/>
      <c r="C702" s="52"/>
      <c r="D702" s="53"/>
      <c r="E702" s="53"/>
      <c r="F702" s="54"/>
      <c r="G702" s="51"/>
      <c r="H702" s="51"/>
      <c r="I702" s="57"/>
      <c r="J702" s="26"/>
      <c r="K702" s="49"/>
    </row>
    <row r="703" spans="1:11">
      <c r="A703" s="94"/>
      <c r="B703" s="51"/>
      <c r="C703" s="52"/>
      <c r="D703" s="35"/>
      <c r="E703" s="35"/>
      <c r="F703" s="36"/>
      <c r="G703" s="51"/>
      <c r="H703" s="26"/>
      <c r="I703" s="51"/>
      <c r="J703" s="26"/>
      <c r="K703" s="49"/>
    </row>
    <row r="704" spans="1:11">
      <c r="A704" s="94"/>
      <c r="B704" s="51"/>
      <c r="C704" s="52"/>
      <c r="D704" s="35"/>
      <c r="E704" s="35"/>
      <c r="F704" s="36"/>
      <c r="G704" s="51"/>
      <c r="H704" s="26"/>
      <c r="I704" s="51"/>
      <c r="J704" s="26"/>
      <c r="K704" s="49"/>
    </row>
    <row r="705" spans="1:11">
      <c r="A705" s="94"/>
      <c r="B705" s="26"/>
      <c r="C705" s="34"/>
      <c r="D705" s="53"/>
      <c r="E705" s="53"/>
      <c r="F705" s="36"/>
      <c r="G705" s="26"/>
      <c r="H705" s="26"/>
      <c r="I705" s="51"/>
      <c r="J705" s="26"/>
      <c r="K705" s="37"/>
    </row>
    <row r="706" spans="1:11">
      <c r="A706" s="94"/>
      <c r="B706" s="26"/>
      <c r="C706" s="34"/>
      <c r="D706" s="53"/>
      <c r="E706" s="53"/>
      <c r="F706" s="36"/>
      <c r="G706" s="26"/>
      <c r="H706" s="26"/>
      <c r="I706" s="51"/>
      <c r="J706" s="26"/>
      <c r="K706" s="37"/>
    </row>
    <row r="707" spans="1:11">
      <c r="A707" s="94"/>
      <c r="B707" s="26"/>
      <c r="C707" s="34"/>
      <c r="D707" s="53"/>
      <c r="E707" s="53"/>
      <c r="F707" s="36"/>
      <c r="G707" s="26"/>
      <c r="H707" s="38"/>
      <c r="I707" s="51"/>
      <c r="J707" s="26"/>
      <c r="K707" s="37"/>
    </row>
    <row r="708" spans="1:11">
      <c r="A708" s="94"/>
      <c r="B708" s="26"/>
      <c r="C708" s="34"/>
      <c r="D708" s="53"/>
      <c r="E708" s="53"/>
      <c r="F708" s="36"/>
      <c r="G708" s="26"/>
      <c r="H708" s="26"/>
      <c r="I708" s="51"/>
      <c r="J708" s="26"/>
      <c r="K708" s="37"/>
    </row>
    <row r="709" spans="1:11">
      <c r="A709" s="94"/>
      <c r="B709" s="26"/>
      <c r="C709" s="34"/>
      <c r="D709" s="53"/>
      <c r="E709" s="53"/>
      <c r="F709" s="36"/>
      <c r="G709" s="26"/>
      <c r="H709" s="38"/>
      <c r="I709" s="51"/>
      <c r="J709" s="26"/>
      <c r="K709" s="37"/>
    </row>
    <row r="710" spans="1:11">
      <c r="A710" s="94"/>
      <c r="B710" s="26"/>
      <c r="C710" s="34"/>
      <c r="D710" s="53"/>
      <c r="E710" s="53"/>
      <c r="F710" s="36"/>
      <c r="G710" s="26"/>
      <c r="H710" s="26"/>
      <c r="I710" s="51"/>
      <c r="J710" s="26"/>
      <c r="K710" s="37"/>
    </row>
    <row r="711" spans="1:11">
      <c r="A711" s="94"/>
      <c r="B711" s="26"/>
      <c r="C711" s="34"/>
      <c r="D711" s="53"/>
      <c r="E711" s="53"/>
      <c r="F711" s="36"/>
      <c r="G711" s="26"/>
      <c r="H711" s="26"/>
      <c r="I711" s="51"/>
      <c r="J711" s="26"/>
      <c r="K711" s="37"/>
    </row>
    <row r="712" spans="1:11">
      <c r="A712" s="94"/>
      <c r="B712" s="26"/>
      <c r="C712" s="34"/>
      <c r="D712" s="53"/>
      <c r="E712" s="53"/>
      <c r="F712" s="36"/>
      <c r="G712" s="26"/>
      <c r="H712" s="26"/>
      <c r="I712" s="51"/>
      <c r="J712" s="26"/>
      <c r="K712" s="37"/>
    </row>
    <row r="713" spans="1:11">
      <c r="A713" s="94"/>
      <c r="B713" s="26"/>
      <c r="C713" s="34"/>
      <c r="D713" s="53"/>
      <c r="E713" s="53"/>
      <c r="F713" s="36"/>
      <c r="G713" s="26"/>
      <c r="H713" s="26"/>
      <c r="I713" s="51"/>
      <c r="J713" s="26"/>
      <c r="K713" s="37"/>
    </row>
    <row r="714" spans="1:11">
      <c r="A714" s="94"/>
      <c r="B714" s="26"/>
      <c r="C714" s="34"/>
      <c r="D714" s="53"/>
      <c r="E714" s="53"/>
      <c r="F714" s="36"/>
      <c r="G714" s="26"/>
      <c r="H714" s="26"/>
      <c r="I714" s="51"/>
      <c r="J714" s="26"/>
      <c r="K714" s="37"/>
    </row>
    <row r="715" spans="1:11">
      <c r="A715" s="94"/>
      <c r="B715" s="26"/>
      <c r="C715" s="34"/>
      <c r="D715" s="53"/>
      <c r="E715" s="53"/>
      <c r="F715" s="36"/>
      <c r="G715" s="26"/>
      <c r="H715" s="26"/>
      <c r="I715" s="51"/>
      <c r="J715" s="26"/>
      <c r="K715" s="37"/>
    </row>
    <row r="716" spans="1:11">
      <c r="A716" s="94"/>
      <c r="B716" s="26"/>
      <c r="C716" s="34"/>
      <c r="D716" s="53"/>
      <c r="E716" s="53"/>
      <c r="F716" s="36"/>
      <c r="G716" s="26"/>
      <c r="H716" s="26"/>
      <c r="I716" s="51"/>
      <c r="J716" s="26"/>
      <c r="K716" s="37"/>
    </row>
    <row r="717" spans="1:11">
      <c r="A717" s="94"/>
      <c r="B717" s="26"/>
      <c r="C717" s="34"/>
      <c r="D717" s="53"/>
      <c r="E717" s="53"/>
      <c r="F717" s="36"/>
      <c r="G717" s="26"/>
      <c r="H717" s="26"/>
      <c r="I717" s="51"/>
      <c r="J717" s="26"/>
      <c r="K717" s="37"/>
    </row>
    <row r="718" spans="1:11">
      <c r="A718" s="94"/>
      <c r="B718" s="26"/>
      <c r="C718" s="34"/>
      <c r="D718" s="53"/>
      <c r="E718" s="53"/>
      <c r="F718" s="36"/>
      <c r="G718" s="26"/>
      <c r="H718" s="26"/>
      <c r="I718" s="51"/>
      <c r="J718" s="26"/>
      <c r="K718" s="37"/>
    </row>
    <row r="719" spans="1:11">
      <c r="A719" s="94"/>
      <c r="B719" s="51"/>
      <c r="C719" s="52"/>
      <c r="D719" s="53"/>
      <c r="E719" s="53"/>
      <c r="F719" s="54"/>
      <c r="G719" s="51"/>
      <c r="H719" s="51"/>
      <c r="I719" s="57"/>
      <c r="J719" s="26"/>
      <c r="K719" s="49"/>
    </row>
    <row r="720" spans="1:11">
      <c r="A720" s="94"/>
      <c r="B720" s="51"/>
      <c r="C720" s="52"/>
      <c r="D720" s="53"/>
      <c r="E720" s="53"/>
      <c r="F720" s="54"/>
      <c r="G720" s="51"/>
      <c r="H720" s="51"/>
      <c r="I720" s="57"/>
      <c r="J720" s="26"/>
      <c r="K720" s="49"/>
    </row>
    <row r="721" spans="1:11">
      <c r="A721" s="94"/>
      <c r="B721" s="51"/>
      <c r="C721" s="52"/>
      <c r="D721" s="53"/>
      <c r="E721" s="53"/>
      <c r="F721" s="54"/>
      <c r="G721" s="51"/>
      <c r="H721" s="51"/>
      <c r="I721" s="57"/>
      <c r="J721" s="26"/>
      <c r="K721" s="49"/>
    </row>
    <row r="722" spans="1:11">
      <c r="A722" s="94"/>
      <c r="B722" s="51"/>
      <c r="C722" s="34"/>
      <c r="D722" s="53"/>
      <c r="E722" s="53"/>
      <c r="F722" s="54"/>
      <c r="G722" s="51"/>
      <c r="H722" s="51"/>
      <c r="I722" s="57"/>
      <c r="J722" s="26"/>
      <c r="K722" s="49"/>
    </row>
    <row r="723" spans="1:11">
      <c r="A723" s="94"/>
      <c r="B723" s="51"/>
      <c r="C723" s="52"/>
      <c r="D723" s="53"/>
      <c r="E723" s="53"/>
      <c r="F723" s="54"/>
      <c r="G723" s="51"/>
      <c r="H723" s="51"/>
      <c r="I723" s="57"/>
      <c r="J723" s="26"/>
      <c r="K723" s="49"/>
    </row>
    <row r="724" spans="1:11">
      <c r="A724" s="94"/>
      <c r="B724" s="51"/>
      <c r="C724" s="52"/>
      <c r="D724" s="53"/>
      <c r="E724" s="53"/>
      <c r="F724" s="54"/>
      <c r="G724" s="51"/>
      <c r="H724" s="56"/>
      <c r="I724" s="57"/>
      <c r="J724" s="26"/>
      <c r="K724" s="49"/>
    </row>
    <row r="725" spans="1:11">
      <c r="A725" s="94"/>
      <c r="B725" s="51"/>
      <c r="C725" s="52"/>
      <c r="D725" s="53"/>
      <c r="E725" s="53"/>
      <c r="F725" s="54"/>
      <c r="G725" s="51"/>
      <c r="H725" s="51"/>
      <c r="I725" s="57"/>
      <c r="J725" s="26"/>
      <c r="K725" s="49"/>
    </row>
    <row r="726" spans="1:11">
      <c r="A726" s="94"/>
      <c r="B726" s="51"/>
      <c r="C726" s="52"/>
      <c r="D726" s="53"/>
      <c r="E726" s="53"/>
      <c r="F726" s="54"/>
      <c r="G726" s="51"/>
      <c r="H726" s="51"/>
      <c r="I726" s="57"/>
      <c r="J726" s="26"/>
      <c r="K726" s="49"/>
    </row>
    <row r="727" spans="1:11">
      <c r="A727" s="94"/>
      <c r="B727" s="51"/>
      <c r="C727" s="52"/>
      <c r="D727" s="53"/>
      <c r="E727" s="53"/>
      <c r="F727" s="54"/>
      <c r="G727" s="51"/>
      <c r="H727" s="51"/>
      <c r="I727" s="57"/>
      <c r="J727" s="26"/>
      <c r="K727" s="49"/>
    </row>
    <row r="728" spans="1:11">
      <c r="A728" s="94"/>
      <c r="B728" s="51"/>
      <c r="C728" s="52"/>
      <c r="D728" s="53"/>
      <c r="E728" s="53"/>
      <c r="F728" s="54"/>
      <c r="G728" s="51"/>
      <c r="H728" s="51"/>
      <c r="I728" s="57"/>
      <c r="J728" s="26"/>
      <c r="K728" s="49"/>
    </row>
    <row r="729" spans="1:11">
      <c r="A729" s="94"/>
      <c r="B729" s="51"/>
      <c r="C729" s="52"/>
      <c r="D729" s="53"/>
      <c r="E729" s="53"/>
      <c r="F729" s="54"/>
      <c r="G729" s="51"/>
      <c r="H729" s="51"/>
      <c r="I729" s="57"/>
      <c r="J729" s="26"/>
      <c r="K729" s="49"/>
    </row>
    <row r="730" spans="1:11">
      <c r="A730" s="94"/>
      <c r="B730" s="51"/>
      <c r="C730" s="52"/>
      <c r="D730" s="53"/>
      <c r="E730" s="53"/>
      <c r="F730" s="54"/>
      <c r="G730" s="51"/>
      <c r="H730" s="51"/>
      <c r="I730" s="57"/>
      <c r="J730" s="26"/>
      <c r="K730" s="49"/>
    </row>
    <row r="731" spans="1:11">
      <c r="A731" s="94"/>
      <c r="B731" s="51"/>
      <c r="C731" s="52"/>
      <c r="D731" s="53"/>
      <c r="E731" s="53"/>
      <c r="F731" s="54"/>
      <c r="G731" s="51"/>
      <c r="H731" s="51"/>
      <c r="I731" s="57"/>
      <c r="J731" s="26"/>
      <c r="K731" s="49"/>
    </row>
    <row r="732" spans="1:11">
      <c r="A732" s="94"/>
      <c r="B732" s="51"/>
      <c r="C732" s="52"/>
      <c r="D732" s="53"/>
      <c r="E732" s="53"/>
      <c r="F732" s="54"/>
      <c r="G732" s="51"/>
      <c r="H732" s="51"/>
      <c r="I732" s="57"/>
      <c r="J732" s="26"/>
      <c r="K732" s="49"/>
    </row>
    <row r="733" spans="1:11">
      <c r="A733" s="94"/>
      <c r="B733" s="51"/>
      <c r="C733" s="52"/>
      <c r="D733" s="53"/>
      <c r="E733" s="53"/>
      <c r="F733" s="54"/>
      <c r="G733" s="51"/>
      <c r="H733" s="51"/>
      <c r="I733" s="57"/>
      <c r="J733" s="26"/>
      <c r="K733" s="49"/>
    </row>
    <row r="734" spans="1:11">
      <c r="A734" s="94"/>
      <c r="B734" s="51"/>
      <c r="C734" s="52"/>
      <c r="D734" s="53"/>
      <c r="E734" s="53"/>
      <c r="F734" s="54"/>
      <c r="G734" s="51"/>
      <c r="H734" s="51"/>
      <c r="I734" s="57"/>
      <c r="J734" s="26"/>
      <c r="K734" s="49"/>
    </row>
    <row r="735" spans="1:11">
      <c r="A735" s="94"/>
      <c r="B735" s="51"/>
      <c r="C735" s="52"/>
      <c r="D735" s="53"/>
      <c r="E735" s="53"/>
      <c r="F735" s="54"/>
      <c r="G735" s="51"/>
      <c r="H735" s="51"/>
      <c r="I735" s="57"/>
      <c r="J735" s="26"/>
      <c r="K735" s="49"/>
    </row>
    <row r="736" spans="1:11">
      <c r="A736" s="94"/>
      <c r="B736" s="51"/>
      <c r="C736" s="52"/>
      <c r="D736" s="53"/>
      <c r="E736" s="53"/>
      <c r="F736" s="54"/>
      <c r="G736" s="51"/>
      <c r="H736" s="51"/>
      <c r="I736" s="57"/>
      <c r="J736" s="26"/>
      <c r="K736" s="49"/>
    </row>
    <row r="737" spans="1:11">
      <c r="A737" s="94"/>
      <c r="B737" s="51"/>
      <c r="C737" s="52"/>
      <c r="D737" s="53"/>
      <c r="E737" s="53"/>
      <c r="F737" s="54"/>
      <c r="G737" s="51"/>
      <c r="H737" s="51"/>
      <c r="I737" s="57"/>
      <c r="J737" s="26"/>
      <c r="K737" s="49"/>
    </row>
    <row r="738" spans="1:11">
      <c r="A738" s="94"/>
      <c r="B738" s="51"/>
      <c r="C738" s="52"/>
      <c r="D738" s="53"/>
      <c r="E738" s="53"/>
      <c r="F738" s="54"/>
      <c r="G738" s="51"/>
      <c r="H738" s="51"/>
      <c r="I738" s="57"/>
      <c r="J738" s="26"/>
      <c r="K738" s="49"/>
    </row>
    <row r="739" spans="1:11">
      <c r="A739" s="94"/>
      <c r="B739" s="51"/>
      <c r="C739" s="52"/>
      <c r="D739" s="53"/>
      <c r="E739" s="53"/>
      <c r="F739" s="54"/>
      <c r="G739" s="51"/>
      <c r="H739" s="51"/>
      <c r="I739" s="57"/>
      <c r="J739" s="26"/>
      <c r="K739" s="49"/>
    </row>
    <row r="740" spans="1:11">
      <c r="A740" s="94"/>
      <c r="B740" s="51"/>
      <c r="C740" s="52"/>
      <c r="D740" s="53"/>
      <c r="E740" s="53"/>
      <c r="F740" s="54"/>
      <c r="G740" s="51"/>
      <c r="H740" s="51"/>
      <c r="I740" s="57"/>
      <c r="J740" s="26"/>
      <c r="K740" s="49"/>
    </row>
    <row r="741" spans="1:11">
      <c r="A741" s="94"/>
      <c r="B741" s="51"/>
      <c r="C741" s="52"/>
      <c r="D741" s="53"/>
      <c r="E741" s="53"/>
      <c r="F741" s="54"/>
      <c r="G741" s="51"/>
      <c r="H741" s="51"/>
      <c r="I741" s="57"/>
      <c r="J741" s="26"/>
      <c r="K741" s="49"/>
    </row>
    <row r="742" spans="1:11">
      <c r="A742" s="94"/>
      <c r="B742" s="51"/>
      <c r="C742" s="52"/>
      <c r="D742" s="53"/>
      <c r="E742" s="53"/>
      <c r="F742" s="54"/>
      <c r="G742" s="51"/>
      <c r="H742" s="51"/>
      <c r="I742" s="57"/>
      <c r="J742" s="26"/>
      <c r="K742" s="49"/>
    </row>
    <row r="743" spans="1:11">
      <c r="A743" s="94"/>
      <c r="B743" s="51"/>
      <c r="C743" s="52"/>
      <c r="D743" s="53"/>
      <c r="E743" s="53"/>
      <c r="F743" s="54"/>
      <c r="G743" s="51"/>
      <c r="H743" s="51"/>
      <c r="I743" s="57"/>
      <c r="J743" s="26"/>
      <c r="K743" s="49"/>
    </row>
    <row r="744" spans="1:11">
      <c r="A744" s="94"/>
      <c r="B744" s="51"/>
      <c r="C744" s="52"/>
      <c r="D744" s="53"/>
      <c r="E744" s="53"/>
      <c r="F744" s="54"/>
      <c r="G744" s="51"/>
      <c r="H744" s="51"/>
      <c r="I744" s="57"/>
      <c r="J744" s="26"/>
      <c r="K744" s="49"/>
    </row>
    <row r="745" spans="1:11">
      <c r="A745" s="94"/>
      <c r="B745" s="51"/>
      <c r="C745" s="52"/>
      <c r="D745" s="53"/>
      <c r="E745" s="53"/>
      <c r="F745" s="54"/>
      <c r="G745" s="51"/>
      <c r="H745" s="51"/>
      <c r="I745" s="57"/>
      <c r="J745" s="26"/>
      <c r="K745" s="49"/>
    </row>
    <row r="746" spans="1:11">
      <c r="A746" s="94"/>
      <c r="B746" s="51"/>
      <c r="C746" s="52"/>
      <c r="D746" s="53"/>
      <c r="E746" s="53"/>
      <c r="F746" s="54"/>
      <c r="G746" s="51"/>
      <c r="H746" s="51"/>
      <c r="I746" s="57"/>
      <c r="J746" s="26"/>
      <c r="K746" s="49"/>
    </row>
    <row r="747" spans="1:11">
      <c r="A747" s="94"/>
      <c r="B747" s="51"/>
      <c r="C747" s="52"/>
      <c r="D747" s="53"/>
      <c r="E747" s="53"/>
      <c r="F747" s="54"/>
      <c r="G747" s="51"/>
      <c r="H747" s="51"/>
      <c r="I747" s="57"/>
      <c r="J747" s="26"/>
      <c r="K747" s="49"/>
    </row>
    <row r="748" spans="1:11">
      <c r="A748" s="94"/>
      <c r="B748" s="51"/>
      <c r="C748" s="52"/>
      <c r="D748" s="53"/>
      <c r="E748" s="53"/>
      <c r="F748" s="54"/>
      <c r="G748" s="51"/>
      <c r="H748" s="51"/>
      <c r="I748" s="57"/>
      <c r="J748" s="26"/>
      <c r="K748" s="49"/>
    </row>
    <row r="749" spans="1:11">
      <c r="A749" s="94"/>
      <c r="B749" s="51"/>
      <c r="C749" s="52"/>
      <c r="D749" s="53"/>
      <c r="E749" s="53"/>
      <c r="F749" s="54"/>
      <c r="G749" s="51"/>
      <c r="H749" s="51"/>
      <c r="I749" s="57"/>
      <c r="J749" s="26"/>
      <c r="K749" s="49"/>
    </row>
    <row r="750" spans="1:11">
      <c r="A750" s="94"/>
      <c r="B750" s="51"/>
      <c r="C750" s="52"/>
      <c r="D750" s="53"/>
      <c r="E750" s="53"/>
      <c r="F750" s="54"/>
      <c r="G750" s="51"/>
      <c r="H750" s="51"/>
      <c r="I750" s="57"/>
      <c r="J750" s="26"/>
      <c r="K750" s="49"/>
    </row>
    <row r="751" spans="1:11">
      <c r="A751" s="94"/>
      <c r="B751" s="51"/>
      <c r="C751" s="52"/>
      <c r="D751" s="53"/>
      <c r="E751" s="53"/>
      <c r="F751" s="54"/>
      <c r="G751" s="51"/>
      <c r="H751" s="51"/>
      <c r="I751" s="57"/>
      <c r="J751" s="26"/>
      <c r="K751" s="49"/>
    </row>
    <row r="752" spans="1:11">
      <c r="A752" s="94"/>
      <c r="B752" s="51"/>
      <c r="C752" s="52"/>
      <c r="D752" s="53"/>
      <c r="E752" s="53"/>
      <c r="F752" s="54"/>
      <c r="G752" s="51"/>
      <c r="H752" s="51"/>
      <c r="I752" s="57"/>
      <c r="J752" s="26"/>
      <c r="K752" s="49"/>
    </row>
    <row r="753" spans="1:11">
      <c r="A753" s="94"/>
      <c r="B753" s="51"/>
      <c r="C753" s="52"/>
      <c r="D753" s="53"/>
      <c r="E753" s="53"/>
      <c r="F753" s="54"/>
      <c r="G753" s="51"/>
      <c r="H753" s="51"/>
      <c r="I753" s="57"/>
      <c r="J753" s="26"/>
      <c r="K753" s="49"/>
    </row>
    <row r="754" spans="1:11">
      <c r="A754" s="94"/>
      <c r="B754" s="51"/>
      <c r="C754" s="52"/>
      <c r="D754" s="35"/>
      <c r="E754" s="35"/>
      <c r="F754" s="36"/>
      <c r="G754" s="51"/>
      <c r="H754" s="51"/>
      <c r="I754" s="57"/>
      <c r="J754" s="26"/>
      <c r="K754" s="49"/>
    </row>
    <row r="755" spans="1:11">
      <c r="A755" s="94"/>
      <c r="B755" s="51"/>
      <c r="C755" s="52"/>
      <c r="D755" s="35"/>
      <c r="E755" s="35"/>
      <c r="F755" s="36"/>
      <c r="G755" s="51"/>
      <c r="H755" s="51"/>
      <c r="I755" s="57"/>
      <c r="J755" s="26"/>
      <c r="K755" s="49"/>
    </row>
    <row r="756" spans="1:11">
      <c r="A756" s="94"/>
      <c r="B756" s="51"/>
      <c r="C756" s="52"/>
      <c r="D756" s="53"/>
      <c r="E756" s="53"/>
      <c r="F756" s="54"/>
      <c r="G756" s="51"/>
      <c r="H756" s="51"/>
      <c r="I756" s="57"/>
      <c r="J756" s="26"/>
      <c r="K756" s="49"/>
    </row>
    <row r="757" spans="1:11">
      <c r="A757" s="94"/>
      <c r="B757" s="51"/>
      <c r="C757" s="52"/>
      <c r="D757" s="53"/>
      <c r="E757" s="53"/>
      <c r="F757" s="54"/>
      <c r="G757" s="51"/>
      <c r="H757" s="51"/>
      <c r="I757" s="57"/>
      <c r="J757" s="26"/>
      <c r="K757" s="49"/>
    </row>
    <row r="758" spans="1:11">
      <c r="A758" s="94"/>
      <c r="B758" s="51"/>
      <c r="C758" s="52"/>
      <c r="D758" s="53"/>
      <c r="E758" s="53"/>
      <c r="F758" s="54"/>
      <c r="G758" s="51"/>
      <c r="H758" s="51"/>
      <c r="I758" s="57"/>
      <c r="J758" s="26"/>
      <c r="K758" s="49"/>
    </row>
    <row r="759" spans="1:11">
      <c r="A759" s="94"/>
      <c r="B759" s="51"/>
      <c r="C759" s="52"/>
      <c r="D759" s="53"/>
      <c r="E759" s="53"/>
      <c r="F759" s="54"/>
      <c r="G759" s="51"/>
      <c r="H759" s="51"/>
      <c r="I759" s="57"/>
      <c r="J759" s="26"/>
      <c r="K759" s="49"/>
    </row>
    <row r="760" spans="1:11">
      <c r="A760" s="94"/>
      <c r="B760" s="51"/>
      <c r="C760" s="52"/>
      <c r="D760" s="53"/>
      <c r="E760" s="53"/>
      <c r="F760" s="54"/>
      <c r="G760" s="51"/>
      <c r="H760" s="51"/>
      <c r="I760" s="57"/>
      <c r="J760" s="26"/>
      <c r="K760" s="49"/>
    </row>
    <row r="761" spans="1:11">
      <c r="A761" s="94"/>
      <c r="B761" s="51"/>
      <c r="C761" s="52"/>
      <c r="D761" s="53"/>
      <c r="E761" s="53"/>
      <c r="F761" s="54"/>
      <c r="G761" s="51"/>
      <c r="H761" s="51"/>
      <c r="I761" s="57"/>
      <c r="J761" s="26"/>
      <c r="K761" s="49"/>
    </row>
    <row r="762" spans="1:11">
      <c r="A762" s="94"/>
      <c r="B762" s="51"/>
      <c r="C762" s="52"/>
      <c r="D762" s="53"/>
      <c r="E762" s="53"/>
      <c r="F762" s="54"/>
      <c r="G762" s="51"/>
      <c r="H762" s="51"/>
      <c r="I762" s="57"/>
      <c r="J762" s="26"/>
      <c r="K762" s="49"/>
    </row>
    <row r="763" spans="1:11">
      <c r="A763" s="94"/>
      <c r="B763" s="51"/>
      <c r="C763" s="52"/>
      <c r="D763" s="53"/>
      <c r="E763" s="53"/>
      <c r="F763" s="54"/>
      <c r="G763" s="51"/>
      <c r="H763" s="51"/>
      <c r="I763" s="57"/>
      <c r="J763" s="26"/>
      <c r="K763" s="49"/>
    </row>
    <row r="764" spans="1:11">
      <c r="A764" s="94"/>
      <c r="B764" s="51"/>
      <c r="C764" s="52"/>
      <c r="D764" s="53"/>
      <c r="E764" s="53"/>
      <c r="F764" s="54"/>
      <c r="G764" s="51"/>
      <c r="H764" s="51"/>
      <c r="I764" s="57"/>
      <c r="J764" s="26"/>
      <c r="K764" s="49"/>
    </row>
    <row r="765" spans="1:11">
      <c r="A765" s="94"/>
      <c r="B765" s="51"/>
      <c r="C765" s="52"/>
      <c r="D765" s="53"/>
      <c r="E765" s="53"/>
      <c r="F765" s="54"/>
      <c r="G765" s="51"/>
      <c r="H765" s="51"/>
      <c r="I765" s="57"/>
      <c r="J765" s="26"/>
      <c r="K765" s="49"/>
    </row>
    <row r="766" spans="1:11">
      <c r="A766" s="94"/>
      <c r="B766" s="51"/>
      <c r="C766" s="52"/>
      <c r="D766" s="53"/>
      <c r="E766" s="53"/>
      <c r="F766" s="54"/>
      <c r="G766" s="51"/>
      <c r="H766" s="51"/>
      <c r="I766" s="57"/>
      <c r="J766" s="26"/>
      <c r="K766" s="49"/>
    </row>
    <row r="767" spans="1:11">
      <c r="A767" s="94"/>
      <c r="B767" s="51"/>
      <c r="C767" s="52"/>
      <c r="D767" s="53"/>
      <c r="E767" s="53"/>
      <c r="F767" s="54"/>
      <c r="G767" s="51"/>
      <c r="H767" s="51"/>
      <c r="I767" s="57"/>
      <c r="J767" s="26"/>
      <c r="K767" s="49"/>
    </row>
    <row r="768" spans="1:11">
      <c r="A768" s="94"/>
      <c r="B768" s="51"/>
      <c r="C768" s="52"/>
      <c r="D768" s="53"/>
      <c r="E768" s="53"/>
      <c r="F768" s="54"/>
      <c r="G768" s="51"/>
      <c r="H768" s="51"/>
      <c r="I768" s="57"/>
      <c r="J768" s="26"/>
      <c r="K768" s="49"/>
    </row>
    <row r="769" spans="1:11">
      <c r="A769" s="94"/>
      <c r="B769" s="51"/>
      <c r="C769" s="52"/>
      <c r="D769" s="53"/>
      <c r="E769" s="53"/>
      <c r="F769" s="54"/>
      <c r="G769" s="51"/>
      <c r="H769" s="51"/>
      <c r="I769" s="57"/>
      <c r="J769" s="26"/>
      <c r="K769" s="49"/>
    </row>
    <row r="770" spans="1:11">
      <c r="A770" s="94"/>
      <c r="B770" s="51"/>
      <c r="C770" s="52"/>
      <c r="D770" s="53"/>
      <c r="E770" s="53"/>
      <c r="F770" s="54"/>
      <c r="G770" s="51"/>
      <c r="H770" s="51"/>
      <c r="I770" s="57"/>
      <c r="J770" s="26"/>
      <c r="K770" s="49"/>
    </row>
    <row r="771" spans="1:11">
      <c r="A771" s="94"/>
      <c r="B771" s="51"/>
      <c r="C771" s="52"/>
      <c r="D771" s="53"/>
      <c r="E771" s="53"/>
      <c r="F771" s="54"/>
      <c r="G771" s="51"/>
      <c r="H771" s="51"/>
      <c r="I771" s="57"/>
      <c r="J771" s="26"/>
      <c r="K771" s="49"/>
    </row>
    <row r="772" spans="1:11">
      <c r="A772" s="94"/>
      <c r="B772" s="51"/>
      <c r="C772" s="52"/>
      <c r="D772" s="53"/>
      <c r="E772" s="53"/>
      <c r="F772" s="54"/>
      <c r="G772" s="51"/>
      <c r="H772" s="51"/>
      <c r="I772" s="57"/>
      <c r="J772" s="26"/>
      <c r="K772" s="49"/>
    </row>
    <row r="773" spans="1:11">
      <c r="A773" s="94"/>
      <c r="B773" s="51"/>
      <c r="C773" s="52"/>
      <c r="D773" s="53"/>
      <c r="E773" s="53"/>
      <c r="F773" s="54"/>
      <c r="G773" s="51"/>
      <c r="H773" s="51"/>
      <c r="I773" s="57"/>
      <c r="J773" s="26"/>
      <c r="K773" s="49"/>
    </row>
    <row r="774" spans="1:11">
      <c r="A774" s="94"/>
      <c r="B774" s="51"/>
      <c r="C774" s="52"/>
      <c r="D774" s="53"/>
      <c r="E774" s="53"/>
      <c r="F774" s="54"/>
      <c r="G774" s="51"/>
      <c r="H774" s="51"/>
      <c r="I774" s="57"/>
      <c r="J774" s="26"/>
      <c r="K774" s="49"/>
    </row>
    <row r="775" spans="1:11">
      <c r="A775" s="94"/>
      <c r="B775" s="51"/>
      <c r="C775" s="52"/>
      <c r="D775" s="53"/>
      <c r="E775" s="53"/>
      <c r="F775" s="54"/>
      <c r="G775" s="51"/>
      <c r="H775" s="51"/>
      <c r="I775" s="57"/>
      <c r="J775" s="26"/>
      <c r="K775" s="49"/>
    </row>
    <row r="776" spans="1:11">
      <c r="A776" s="94"/>
      <c r="B776" s="51"/>
      <c r="C776" s="52"/>
      <c r="D776" s="53"/>
      <c r="E776" s="53"/>
      <c r="F776" s="54"/>
      <c r="G776" s="51"/>
      <c r="H776" s="51"/>
      <c r="I776" s="57"/>
      <c r="J776" s="26"/>
      <c r="K776" s="49"/>
    </row>
    <row r="777" spans="1:11">
      <c r="A777" s="94"/>
      <c r="B777" s="51"/>
      <c r="C777" s="52"/>
      <c r="D777" s="53"/>
      <c r="E777" s="53"/>
      <c r="F777" s="54"/>
      <c r="G777" s="51"/>
      <c r="H777" s="51"/>
      <c r="I777" s="57"/>
      <c r="J777" s="26"/>
      <c r="K777" s="49"/>
    </row>
    <row r="778" spans="1:11">
      <c r="A778" s="94"/>
      <c r="B778" s="51"/>
      <c r="C778" s="52"/>
      <c r="D778" s="53"/>
      <c r="E778" s="53"/>
      <c r="F778" s="54"/>
      <c r="G778" s="51"/>
      <c r="H778" s="51"/>
      <c r="I778" s="57"/>
      <c r="J778" s="26"/>
      <c r="K778" s="49"/>
    </row>
    <row r="779" spans="1:11">
      <c r="A779" s="94"/>
      <c r="B779" s="51"/>
      <c r="C779" s="52"/>
      <c r="D779" s="53"/>
      <c r="E779" s="53"/>
      <c r="F779" s="54"/>
      <c r="G779" s="51"/>
      <c r="H779" s="51"/>
      <c r="I779" s="57"/>
      <c r="J779" s="26"/>
      <c r="K779" s="49"/>
    </row>
    <row r="780" spans="1:11">
      <c r="A780" s="94"/>
      <c r="B780" s="51"/>
      <c r="C780" s="52"/>
      <c r="D780" s="53"/>
      <c r="E780" s="53"/>
      <c r="F780" s="54"/>
      <c r="G780" s="51"/>
      <c r="H780" s="51"/>
      <c r="I780" s="57"/>
      <c r="J780" s="26"/>
      <c r="K780" s="49"/>
    </row>
    <row r="781" spans="1:11">
      <c r="A781" s="94"/>
      <c r="B781" s="51"/>
      <c r="C781" s="34"/>
      <c r="D781" s="53"/>
      <c r="E781" s="53"/>
      <c r="F781" s="54"/>
      <c r="G781" s="51"/>
      <c r="H781" s="51"/>
      <c r="I781" s="57"/>
      <c r="J781" s="26"/>
      <c r="K781" s="49"/>
    </row>
    <row r="782" spans="1:11">
      <c r="A782" s="94"/>
      <c r="B782" s="51"/>
      <c r="C782" s="52"/>
      <c r="D782" s="53"/>
      <c r="E782" s="53"/>
      <c r="F782" s="54"/>
      <c r="G782" s="51"/>
      <c r="H782" s="51"/>
      <c r="I782" s="57"/>
      <c r="J782" s="26"/>
      <c r="K782" s="49"/>
    </row>
    <row r="783" spans="1:11">
      <c r="A783" s="94"/>
      <c r="B783" s="51"/>
      <c r="C783" s="52"/>
      <c r="D783" s="53"/>
      <c r="E783" s="53"/>
      <c r="F783" s="54"/>
      <c r="G783" s="51"/>
      <c r="H783" s="51"/>
      <c r="I783" s="57"/>
      <c r="J783" s="26"/>
      <c r="K783" s="49"/>
    </row>
    <row r="784" spans="1:11">
      <c r="A784" s="94"/>
      <c r="B784" s="51"/>
      <c r="C784" s="52"/>
      <c r="D784" s="53"/>
      <c r="E784" s="53"/>
      <c r="F784" s="54"/>
      <c r="G784" s="51"/>
      <c r="H784" s="51"/>
      <c r="I784" s="57"/>
      <c r="J784" s="26"/>
      <c r="K784" s="49"/>
    </row>
    <row r="785" spans="1:11">
      <c r="A785" s="94"/>
      <c r="B785" s="51"/>
      <c r="C785" s="52"/>
      <c r="D785" s="53"/>
      <c r="E785" s="53"/>
      <c r="F785" s="54"/>
      <c r="G785" s="51"/>
      <c r="H785" s="51"/>
      <c r="I785" s="57"/>
      <c r="J785" s="26"/>
      <c r="K785" s="49"/>
    </row>
    <row r="786" spans="1:11">
      <c r="A786" s="94"/>
      <c r="B786" s="51"/>
      <c r="C786" s="52"/>
      <c r="D786" s="53"/>
      <c r="E786" s="53"/>
      <c r="F786" s="54"/>
      <c r="G786" s="51"/>
      <c r="H786" s="51"/>
      <c r="I786" s="57"/>
      <c r="J786" s="26"/>
      <c r="K786" s="49"/>
    </row>
    <row r="787" spans="1:11">
      <c r="A787" s="94"/>
      <c r="B787" s="51"/>
      <c r="C787" s="52"/>
      <c r="D787" s="53"/>
      <c r="E787" s="53"/>
      <c r="F787" s="54"/>
      <c r="G787" s="51"/>
      <c r="H787" s="51"/>
      <c r="I787" s="57"/>
      <c r="J787" s="26"/>
      <c r="K787" s="49"/>
    </row>
    <row r="788" spans="1:11">
      <c r="A788" s="94"/>
      <c r="B788" s="51"/>
      <c r="C788" s="52"/>
      <c r="D788" s="53"/>
      <c r="E788" s="53"/>
      <c r="F788" s="54"/>
      <c r="G788" s="51"/>
      <c r="H788" s="51"/>
      <c r="I788" s="57"/>
      <c r="J788" s="26"/>
      <c r="K788" s="49"/>
    </row>
    <row r="789" spans="1:11">
      <c r="A789" s="94"/>
      <c r="B789" s="51"/>
      <c r="C789" s="52"/>
      <c r="D789" s="53"/>
      <c r="E789" s="53"/>
      <c r="F789" s="54"/>
      <c r="G789" s="51"/>
      <c r="H789" s="51"/>
      <c r="I789" s="57"/>
      <c r="J789" s="26"/>
      <c r="K789" s="49"/>
    </row>
    <row r="790" spans="1:11">
      <c r="A790" s="94"/>
      <c r="B790" s="51"/>
      <c r="C790" s="52"/>
      <c r="D790" s="53"/>
      <c r="E790" s="53"/>
      <c r="F790" s="54"/>
      <c r="G790" s="51"/>
      <c r="H790" s="51"/>
      <c r="I790" s="57"/>
      <c r="J790" s="26"/>
      <c r="K790" s="49"/>
    </row>
    <row r="791" spans="1:11">
      <c r="A791" s="94"/>
      <c r="B791" s="51"/>
      <c r="C791" s="52"/>
      <c r="D791" s="53"/>
      <c r="E791" s="53"/>
      <c r="F791" s="54"/>
      <c r="G791" s="51"/>
      <c r="H791" s="51"/>
      <c r="I791" s="57"/>
      <c r="J791" s="26"/>
      <c r="K791" s="49"/>
    </row>
    <row r="792" spans="1:11">
      <c r="A792" s="94"/>
      <c r="B792" s="51"/>
      <c r="C792" s="52"/>
      <c r="D792" s="53"/>
      <c r="E792" s="53"/>
      <c r="F792" s="54"/>
      <c r="G792" s="51"/>
      <c r="H792" s="51"/>
      <c r="I792" s="57"/>
      <c r="J792" s="26"/>
      <c r="K792" s="49"/>
    </row>
    <row r="793" spans="1:11">
      <c r="A793" s="94"/>
      <c r="B793" s="51"/>
      <c r="C793" s="52"/>
      <c r="D793" s="53"/>
      <c r="E793" s="53"/>
      <c r="F793" s="54"/>
      <c r="G793" s="51"/>
      <c r="H793" s="51"/>
      <c r="I793" s="57"/>
      <c r="J793" s="26"/>
      <c r="K793" s="49"/>
    </row>
    <row r="794" spans="1:11">
      <c r="A794" s="94"/>
      <c r="B794" s="51"/>
      <c r="C794" s="52"/>
      <c r="D794" s="53"/>
      <c r="E794" s="53"/>
      <c r="F794" s="54"/>
      <c r="G794" s="51"/>
      <c r="H794" s="51"/>
      <c r="I794" s="57"/>
      <c r="J794" s="26"/>
      <c r="K794" s="49"/>
    </row>
    <row r="795" spans="1:11">
      <c r="A795" s="94"/>
      <c r="B795" s="51"/>
      <c r="C795" s="52"/>
      <c r="D795" s="53"/>
      <c r="E795" s="53"/>
      <c r="F795" s="54"/>
      <c r="G795" s="51"/>
      <c r="H795" s="51"/>
      <c r="I795" s="57"/>
      <c r="J795" s="26"/>
      <c r="K795" s="49"/>
    </row>
    <row r="796" spans="1:11">
      <c r="A796" s="94"/>
      <c r="B796" s="51"/>
      <c r="C796" s="52"/>
      <c r="D796" s="35"/>
      <c r="E796" s="35"/>
      <c r="F796" s="36"/>
      <c r="G796" s="51"/>
      <c r="H796" s="51"/>
      <c r="I796" s="57"/>
      <c r="J796" s="26"/>
      <c r="K796" s="49"/>
    </row>
    <row r="797" spans="1:11">
      <c r="A797" s="94"/>
      <c r="B797" s="51"/>
      <c r="C797" s="52"/>
      <c r="D797" s="35"/>
      <c r="E797" s="35"/>
      <c r="F797" s="36"/>
      <c r="G797" s="51"/>
      <c r="H797" s="51"/>
      <c r="I797" s="57"/>
      <c r="J797" s="26"/>
      <c r="K797" s="49"/>
    </row>
    <row r="798" spans="1:11">
      <c r="A798" s="94"/>
      <c r="B798" s="51"/>
      <c r="C798" s="52"/>
      <c r="D798" s="35"/>
      <c r="E798" s="35"/>
      <c r="F798" s="54"/>
      <c r="G798" s="51"/>
      <c r="H798" s="51"/>
      <c r="I798" s="57"/>
      <c r="J798" s="26"/>
      <c r="K798" s="49"/>
    </row>
    <row r="799" spans="1:11">
      <c r="A799" s="94"/>
      <c r="B799" s="51"/>
      <c r="C799" s="52"/>
      <c r="D799" s="35"/>
      <c r="E799" s="35"/>
      <c r="F799" s="54"/>
      <c r="G799" s="51"/>
      <c r="H799" s="51"/>
      <c r="I799" s="57"/>
      <c r="J799" s="26"/>
      <c r="K799" s="49"/>
    </row>
    <row r="800" spans="1:11">
      <c r="A800" s="94"/>
      <c r="B800" s="51"/>
      <c r="C800" s="52"/>
      <c r="D800" s="35"/>
      <c r="E800" s="35"/>
      <c r="F800" s="54"/>
      <c r="G800" s="51"/>
      <c r="H800" s="51"/>
      <c r="I800" s="57"/>
      <c r="J800" s="26"/>
      <c r="K800" s="49"/>
    </row>
    <row r="801" spans="1:11">
      <c r="A801" s="94"/>
      <c r="B801" s="51"/>
      <c r="C801" s="52"/>
      <c r="D801" s="35"/>
      <c r="E801" s="35"/>
      <c r="F801" s="54"/>
      <c r="G801" s="51"/>
      <c r="H801" s="51"/>
      <c r="I801" s="57"/>
      <c r="J801" s="26"/>
      <c r="K801" s="49"/>
    </row>
    <row r="802" spans="1:11">
      <c r="A802" s="94"/>
      <c r="B802" s="51"/>
      <c r="C802" s="52"/>
      <c r="D802" s="35"/>
      <c r="E802" s="35"/>
      <c r="F802" s="54"/>
      <c r="G802" s="51"/>
      <c r="H802" s="51"/>
      <c r="I802" s="57"/>
      <c r="J802" s="26"/>
      <c r="K802" s="49"/>
    </row>
    <row r="803" spans="1:11">
      <c r="A803" s="94"/>
      <c r="B803" s="51"/>
      <c r="C803" s="52"/>
      <c r="D803" s="35"/>
      <c r="E803" s="35"/>
      <c r="F803" s="54"/>
      <c r="G803" s="51"/>
      <c r="H803" s="51"/>
      <c r="I803" s="57"/>
      <c r="J803" s="26"/>
      <c r="K803" s="49"/>
    </row>
    <row r="804" spans="1:11">
      <c r="A804" s="94"/>
      <c r="B804" s="51"/>
      <c r="C804" s="52"/>
      <c r="D804" s="35"/>
      <c r="E804" s="35"/>
      <c r="F804" s="54"/>
      <c r="G804" s="51"/>
      <c r="H804" s="51"/>
      <c r="I804" s="57"/>
      <c r="J804" s="26"/>
      <c r="K804" s="49"/>
    </row>
    <row r="805" spans="1:11">
      <c r="A805" s="95"/>
      <c r="B805" s="51"/>
      <c r="C805" s="52"/>
      <c r="D805" s="53"/>
      <c r="E805" s="53"/>
      <c r="F805" s="54"/>
      <c r="G805" s="51"/>
      <c r="H805" s="60"/>
      <c r="I805" s="51"/>
      <c r="J805" s="26"/>
      <c r="K805" s="49"/>
    </row>
    <row r="806" spans="1:11">
      <c r="A806" s="95"/>
      <c r="B806" s="51"/>
      <c r="C806" s="52"/>
      <c r="D806" s="53"/>
      <c r="E806" s="53"/>
      <c r="F806" s="54"/>
      <c r="G806" s="51"/>
      <c r="H806" s="60"/>
      <c r="I806" s="26"/>
      <c r="J806" s="26"/>
      <c r="K806" s="37"/>
    </row>
    <row r="807" spans="1:11">
      <c r="A807" s="95"/>
      <c r="B807" s="51"/>
      <c r="C807" s="52"/>
      <c r="D807" s="53"/>
      <c r="E807" s="53"/>
      <c r="F807" s="54"/>
      <c r="G807" s="51"/>
      <c r="H807" s="60"/>
      <c r="I807" s="26"/>
      <c r="J807" s="26"/>
      <c r="K807" s="37"/>
    </row>
    <row r="808" spans="1:11">
      <c r="A808" s="95"/>
      <c r="B808" s="51"/>
      <c r="C808" s="52"/>
      <c r="D808" s="53"/>
      <c r="E808" s="53"/>
      <c r="F808" s="54"/>
      <c r="G808" s="51"/>
      <c r="H808" s="60"/>
      <c r="I808" s="26"/>
      <c r="J808" s="26"/>
      <c r="K808" s="37"/>
    </row>
    <row r="809" spans="1:11">
      <c r="A809" s="95"/>
      <c r="B809" s="51"/>
      <c r="C809" s="52"/>
      <c r="D809" s="53"/>
      <c r="E809" s="53"/>
      <c r="F809" s="54"/>
      <c r="G809" s="51"/>
      <c r="H809" s="60"/>
      <c r="I809" s="26"/>
      <c r="J809" s="26"/>
      <c r="K809" s="37"/>
    </row>
    <row r="810" spans="1:11">
      <c r="A810" s="95"/>
      <c r="B810" s="51"/>
      <c r="C810" s="52"/>
      <c r="D810" s="53"/>
      <c r="E810" s="53"/>
      <c r="F810" s="54"/>
      <c r="G810" s="51"/>
      <c r="H810" s="60"/>
      <c r="I810" s="26"/>
      <c r="J810" s="26"/>
      <c r="K810" s="37"/>
    </row>
    <row r="811" spans="1:11">
      <c r="A811" s="95"/>
      <c r="B811" s="51"/>
      <c r="C811" s="52"/>
      <c r="D811" s="53"/>
      <c r="E811" s="53"/>
      <c r="F811" s="54"/>
      <c r="G811" s="51"/>
      <c r="H811" s="60"/>
      <c r="I811" s="26"/>
      <c r="J811" s="26"/>
      <c r="K811" s="37"/>
    </row>
    <row r="812" spans="1:11">
      <c r="A812" s="95"/>
      <c r="B812" s="51"/>
      <c r="C812" s="52"/>
      <c r="D812" s="53"/>
      <c r="E812" s="53"/>
      <c r="F812" s="54"/>
      <c r="G812" s="51"/>
      <c r="H812" s="60"/>
      <c r="I812" s="26"/>
      <c r="J812" s="26"/>
      <c r="K812" s="37"/>
    </row>
    <row r="813" spans="1:11">
      <c r="A813" s="95"/>
      <c r="B813" s="51"/>
      <c r="C813" s="52"/>
      <c r="D813" s="53"/>
      <c r="E813" s="53"/>
      <c r="F813" s="54"/>
      <c r="G813" s="51"/>
      <c r="H813" s="60"/>
      <c r="I813" s="26"/>
      <c r="J813" s="26"/>
      <c r="K813" s="37"/>
    </row>
    <row r="814" spans="1:11" s="66" customFormat="1">
      <c r="A814" s="95"/>
      <c r="B814" s="61"/>
      <c r="C814" s="62"/>
      <c r="D814" s="63"/>
      <c r="E814" s="63"/>
      <c r="F814" s="64"/>
      <c r="G814" s="61"/>
      <c r="H814" s="46"/>
      <c r="I814" s="46"/>
      <c r="J814" s="46"/>
      <c r="K814" s="65"/>
    </row>
    <row r="815" spans="1:11" s="66" customFormat="1">
      <c r="A815" s="95"/>
      <c r="B815" s="61"/>
      <c r="C815" s="62"/>
      <c r="D815" s="63"/>
      <c r="E815" s="63"/>
      <c r="F815" s="64"/>
      <c r="G815" s="61"/>
      <c r="H815" s="46"/>
      <c r="I815" s="46"/>
      <c r="J815" s="46"/>
      <c r="K815" s="65"/>
    </row>
    <row r="816" spans="1:11" s="66" customFormat="1">
      <c r="A816" s="95"/>
      <c r="B816" s="61"/>
      <c r="C816" s="62"/>
      <c r="D816" s="63"/>
      <c r="E816" s="63"/>
      <c r="F816" s="64"/>
      <c r="G816" s="61"/>
      <c r="H816" s="46"/>
      <c r="I816" s="46"/>
      <c r="J816" s="46"/>
      <c r="K816" s="65"/>
    </row>
    <row r="817" spans="1:11" s="66" customFormat="1">
      <c r="A817" s="95"/>
      <c r="B817" s="61"/>
      <c r="C817" s="62"/>
      <c r="D817" s="63"/>
      <c r="E817" s="63"/>
      <c r="F817" s="64"/>
      <c r="G817" s="61"/>
      <c r="H817" s="46"/>
      <c r="I817" s="46"/>
      <c r="J817" s="46"/>
      <c r="K817" s="65"/>
    </row>
    <row r="818" spans="1:11" s="66" customFormat="1">
      <c r="A818" s="95"/>
      <c r="B818" s="61"/>
      <c r="C818" s="62"/>
      <c r="D818" s="63"/>
      <c r="E818" s="63"/>
      <c r="F818" s="64"/>
      <c r="G818" s="61"/>
      <c r="H818" s="46"/>
      <c r="I818" s="46"/>
      <c r="J818" s="46"/>
      <c r="K818" s="65"/>
    </row>
    <row r="819" spans="1:11" s="66" customFormat="1">
      <c r="A819" s="95"/>
      <c r="B819" s="61"/>
      <c r="C819" s="62"/>
      <c r="D819" s="63"/>
      <c r="E819" s="63"/>
      <c r="F819" s="64"/>
      <c r="G819" s="61"/>
      <c r="H819" s="46"/>
      <c r="I819" s="46"/>
      <c r="J819" s="46"/>
      <c r="K819" s="65"/>
    </row>
    <row r="820" spans="1:11" s="66" customFormat="1">
      <c r="A820" s="95"/>
      <c r="B820" s="61"/>
      <c r="C820" s="62"/>
      <c r="D820" s="63"/>
      <c r="E820" s="63"/>
      <c r="F820" s="64"/>
      <c r="G820" s="61"/>
      <c r="H820" s="46"/>
      <c r="I820" s="46"/>
      <c r="J820" s="46"/>
      <c r="K820" s="65"/>
    </row>
    <row r="821" spans="1:11" s="66" customFormat="1">
      <c r="A821" s="95"/>
      <c r="B821" s="61"/>
      <c r="C821" s="62"/>
      <c r="D821" s="63"/>
      <c r="E821" s="63"/>
      <c r="F821" s="64"/>
      <c r="G821" s="61"/>
      <c r="H821" s="46"/>
      <c r="I821" s="46"/>
      <c r="J821" s="46"/>
      <c r="K821" s="65"/>
    </row>
    <row r="822" spans="1:11" s="66" customFormat="1">
      <c r="A822" s="95"/>
      <c r="B822" s="61"/>
      <c r="C822" s="62"/>
      <c r="D822" s="63"/>
      <c r="E822" s="63"/>
      <c r="F822" s="64"/>
      <c r="G822" s="61"/>
      <c r="H822" s="46"/>
      <c r="I822" s="67"/>
      <c r="J822" s="46"/>
      <c r="K822" s="65"/>
    </row>
    <row r="823" spans="1:11" s="66" customFormat="1">
      <c r="A823" s="95"/>
      <c r="B823" s="61"/>
      <c r="C823" s="62"/>
      <c r="D823" s="63"/>
      <c r="E823" s="63"/>
      <c r="F823" s="64"/>
      <c r="G823" s="61"/>
      <c r="H823" s="46"/>
      <c r="I823" s="67"/>
      <c r="J823" s="46"/>
      <c r="K823" s="65"/>
    </row>
    <row r="824" spans="1:11" s="66" customFormat="1">
      <c r="A824" s="95"/>
      <c r="B824" s="61"/>
      <c r="C824" s="62"/>
      <c r="D824" s="63"/>
      <c r="E824" s="63"/>
      <c r="F824" s="64"/>
      <c r="G824" s="61"/>
      <c r="H824" s="46"/>
      <c r="I824" s="67"/>
      <c r="J824" s="46"/>
      <c r="K824" s="65"/>
    </row>
    <row r="825" spans="1:11" s="66" customFormat="1">
      <c r="A825" s="95"/>
      <c r="B825" s="61"/>
      <c r="C825" s="34"/>
      <c r="D825" s="63"/>
      <c r="E825" s="63"/>
      <c r="F825" s="64"/>
      <c r="G825" s="61"/>
      <c r="H825" s="46"/>
      <c r="I825" s="67"/>
      <c r="J825" s="46"/>
      <c r="K825" s="65"/>
    </row>
    <row r="826" spans="1:11" s="66" customFormat="1">
      <c r="A826" s="95"/>
      <c r="B826" s="61"/>
      <c r="C826" s="62"/>
      <c r="D826" s="63"/>
      <c r="E826" s="63"/>
      <c r="F826" s="64"/>
      <c r="G826" s="61"/>
      <c r="H826" s="46"/>
      <c r="I826" s="67"/>
      <c r="J826" s="46"/>
      <c r="K826" s="65"/>
    </row>
    <row r="827" spans="1:11" s="66" customFormat="1">
      <c r="A827" s="95"/>
      <c r="B827" s="61"/>
      <c r="C827" s="62"/>
      <c r="D827" s="63"/>
      <c r="E827" s="63"/>
      <c r="F827" s="64"/>
      <c r="G827" s="61"/>
      <c r="H827" s="46"/>
      <c r="I827" s="67"/>
      <c r="J827" s="46"/>
      <c r="K827" s="65"/>
    </row>
    <row r="828" spans="1:11" s="66" customFormat="1">
      <c r="A828" s="95"/>
      <c r="B828" s="61"/>
      <c r="C828" s="62"/>
      <c r="D828" s="63"/>
      <c r="E828" s="63"/>
      <c r="F828" s="64"/>
      <c r="G828" s="61"/>
      <c r="H828" s="46"/>
      <c r="I828" s="67"/>
      <c r="J828" s="46"/>
      <c r="K828" s="65"/>
    </row>
    <row r="829" spans="1:11" s="66" customFormat="1">
      <c r="A829" s="95"/>
      <c r="B829" s="61"/>
      <c r="C829" s="62"/>
      <c r="D829" s="63"/>
      <c r="E829" s="63"/>
      <c r="F829" s="64"/>
      <c r="G829" s="61"/>
      <c r="H829" s="46"/>
      <c r="I829" s="67"/>
      <c r="J829" s="46"/>
      <c r="K829" s="65"/>
    </row>
    <row r="830" spans="1:11" s="66" customFormat="1">
      <c r="A830" s="95"/>
      <c r="B830" s="61"/>
      <c r="C830" s="62"/>
      <c r="D830" s="63"/>
      <c r="E830" s="63"/>
      <c r="F830" s="64"/>
      <c r="G830" s="61"/>
      <c r="H830" s="46"/>
      <c r="I830" s="67"/>
      <c r="J830" s="46"/>
      <c r="K830" s="65"/>
    </row>
    <row r="831" spans="1:11" s="66" customFormat="1">
      <c r="A831" s="95"/>
      <c r="B831" s="61"/>
      <c r="C831" s="62"/>
      <c r="D831" s="63"/>
      <c r="E831" s="63"/>
      <c r="F831" s="64"/>
      <c r="G831" s="61"/>
      <c r="H831" s="46"/>
      <c r="I831" s="67"/>
      <c r="J831" s="46"/>
      <c r="K831" s="65"/>
    </row>
    <row r="832" spans="1:11" s="66" customFormat="1">
      <c r="A832" s="95"/>
      <c r="B832" s="61"/>
      <c r="C832" s="62"/>
      <c r="D832" s="63"/>
      <c r="E832" s="63"/>
      <c r="F832" s="64"/>
      <c r="G832" s="61"/>
      <c r="H832" s="46"/>
      <c r="I832" s="67"/>
      <c r="J832" s="46"/>
      <c r="K832" s="65"/>
    </row>
    <row r="833" spans="1:11" s="66" customFormat="1">
      <c r="A833" s="95"/>
      <c r="B833" s="61"/>
      <c r="C833" s="62"/>
      <c r="D833" s="63"/>
      <c r="E833" s="63"/>
      <c r="F833" s="64"/>
      <c r="G833" s="61"/>
      <c r="H833" s="46"/>
      <c r="I833" s="67"/>
      <c r="J833" s="46"/>
      <c r="K833" s="65"/>
    </row>
    <row r="834" spans="1:11" s="66" customFormat="1">
      <c r="A834" s="95"/>
      <c r="B834" s="61"/>
      <c r="C834" s="62"/>
      <c r="D834" s="63"/>
      <c r="E834" s="63"/>
      <c r="F834" s="64"/>
      <c r="G834" s="61"/>
      <c r="H834" s="46"/>
      <c r="I834" s="67"/>
      <c r="J834" s="46"/>
      <c r="K834" s="65"/>
    </row>
    <row r="835" spans="1:11" s="66" customFormat="1">
      <c r="A835" s="95"/>
      <c r="B835" s="61"/>
      <c r="C835" s="62"/>
      <c r="D835" s="63"/>
      <c r="E835" s="63"/>
      <c r="F835" s="64"/>
      <c r="G835" s="61"/>
      <c r="H835" s="46"/>
      <c r="I835" s="67"/>
      <c r="J835" s="46"/>
      <c r="K835" s="65"/>
    </row>
    <row r="836" spans="1:11" s="66" customFormat="1">
      <c r="A836" s="95"/>
      <c r="B836" s="61"/>
      <c r="C836" s="62"/>
      <c r="D836" s="63"/>
      <c r="E836" s="63"/>
      <c r="F836" s="64"/>
      <c r="G836" s="61"/>
      <c r="H836" s="46"/>
      <c r="I836" s="67"/>
      <c r="J836" s="46"/>
      <c r="K836" s="65"/>
    </row>
    <row r="837" spans="1:11" s="66" customFormat="1">
      <c r="A837" s="95"/>
      <c r="B837" s="61"/>
      <c r="C837" s="62"/>
      <c r="D837" s="63"/>
      <c r="E837" s="63"/>
      <c r="F837" s="64"/>
      <c r="G837" s="61"/>
      <c r="H837" s="46"/>
      <c r="I837" s="67"/>
      <c r="J837" s="46"/>
      <c r="K837" s="65"/>
    </row>
    <row r="838" spans="1:11" s="66" customFormat="1">
      <c r="A838" s="95"/>
      <c r="B838" s="61"/>
      <c r="C838" s="62"/>
      <c r="D838" s="63"/>
      <c r="E838" s="63"/>
      <c r="F838" s="64"/>
      <c r="G838" s="61"/>
      <c r="H838" s="46"/>
      <c r="I838" s="67"/>
      <c r="J838" s="46"/>
      <c r="K838" s="65"/>
    </row>
    <row r="839" spans="1:11" s="66" customFormat="1">
      <c r="A839" s="95"/>
      <c r="B839" s="61"/>
      <c r="C839" s="62"/>
      <c r="D839" s="63"/>
      <c r="E839" s="63"/>
      <c r="F839" s="64"/>
      <c r="G839" s="61"/>
      <c r="H839" s="46"/>
      <c r="I839" s="67"/>
      <c r="J839" s="46"/>
      <c r="K839" s="65"/>
    </row>
    <row r="840" spans="1:11">
      <c r="A840" s="94"/>
      <c r="B840" s="61"/>
      <c r="C840" s="62"/>
      <c r="D840" s="63"/>
      <c r="E840" s="63"/>
      <c r="F840" s="64"/>
      <c r="G840" s="61"/>
      <c r="H840" s="46"/>
      <c r="I840" s="67"/>
      <c r="J840" s="26"/>
      <c r="K840" s="65"/>
    </row>
    <row r="841" spans="1:11">
      <c r="A841" s="94"/>
      <c r="B841" s="61"/>
      <c r="C841" s="62"/>
      <c r="D841" s="63"/>
      <c r="E841" s="63"/>
      <c r="F841" s="64"/>
      <c r="G841" s="61"/>
      <c r="H841" s="46"/>
      <c r="I841" s="67"/>
      <c r="J841" s="26"/>
      <c r="K841" s="65"/>
    </row>
    <row r="842" spans="1:11">
      <c r="A842" s="94"/>
      <c r="B842" s="61"/>
      <c r="C842" s="62"/>
      <c r="D842" s="63"/>
      <c r="E842" s="63"/>
      <c r="F842" s="64"/>
      <c r="G842" s="61"/>
      <c r="H842" s="46"/>
      <c r="I842" s="67"/>
      <c r="J842" s="26"/>
      <c r="K842" s="65"/>
    </row>
    <row r="843" spans="1:11">
      <c r="A843" s="94"/>
      <c r="B843" s="61"/>
      <c r="C843" s="62"/>
      <c r="D843" s="63"/>
      <c r="E843" s="63"/>
      <c r="F843" s="64"/>
      <c r="G843" s="61"/>
      <c r="H843" s="46"/>
      <c r="I843" s="67"/>
      <c r="J843" s="26"/>
      <c r="K843" s="65"/>
    </row>
    <row r="844" spans="1:11">
      <c r="A844" s="94"/>
      <c r="B844" s="61"/>
      <c r="C844" s="62"/>
      <c r="D844" s="63"/>
      <c r="E844" s="63"/>
      <c r="F844" s="64"/>
      <c r="G844" s="61"/>
      <c r="H844" s="46"/>
      <c r="I844" s="67"/>
      <c r="J844" s="26"/>
      <c r="K844" s="65"/>
    </row>
    <row r="845" spans="1:11">
      <c r="A845" s="94"/>
      <c r="B845" s="26"/>
      <c r="C845" s="62"/>
      <c r="D845" s="63"/>
      <c r="E845" s="63"/>
      <c r="F845" s="64"/>
      <c r="G845" s="26"/>
      <c r="H845" s="26"/>
      <c r="I845" s="39"/>
      <c r="J845" s="26"/>
      <c r="K845" s="37"/>
    </row>
    <row r="846" spans="1:11">
      <c r="A846" s="94"/>
      <c r="B846" s="26"/>
      <c r="C846" s="62"/>
      <c r="D846" s="63"/>
      <c r="E846" s="63"/>
      <c r="F846" s="64"/>
      <c r="G846" s="26"/>
      <c r="H846" s="26"/>
      <c r="I846" s="39"/>
      <c r="J846" s="26"/>
      <c r="K846" s="37"/>
    </row>
    <row r="847" spans="1:11">
      <c r="A847" s="94"/>
      <c r="B847" s="26"/>
      <c r="C847" s="62"/>
      <c r="D847" s="63"/>
      <c r="E847" s="63"/>
      <c r="F847" s="64"/>
      <c r="G847" s="26"/>
      <c r="H847" s="46"/>
      <c r="I847" s="39"/>
      <c r="J847" s="26"/>
      <c r="K847" s="37"/>
    </row>
    <row r="848" spans="1:11">
      <c r="A848" s="94"/>
      <c r="B848" s="26"/>
      <c r="C848" s="62"/>
      <c r="D848" s="63"/>
      <c r="E848" s="63"/>
      <c r="F848" s="64"/>
      <c r="G848" s="26"/>
      <c r="H848" s="46"/>
      <c r="I848" s="39"/>
      <c r="J848" s="26"/>
      <c r="K848" s="37"/>
    </row>
    <row r="849" spans="1:11">
      <c r="A849" s="94"/>
      <c r="B849" s="26"/>
      <c r="C849" s="62"/>
      <c r="D849" s="63"/>
      <c r="E849" s="63"/>
      <c r="F849" s="64"/>
      <c r="G849" s="26"/>
      <c r="H849" s="46"/>
      <c r="I849" s="39"/>
      <c r="J849" s="26"/>
      <c r="K849" s="37"/>
    </row>
    <row r="850" spans="1:11">
      <c r="A850" s="94"/>
      <c r="B850" s="26"/>
      <c r="C850" s="62"/>
      <c r="D850" s="63"/>
      <c r="E850" s="63"/>
      <c r="F850" s="64"/>
      <c r="G850" s="26"/>
      <c r="H850" s="46"/>
      <c r="I850" s="39"/>
      <c r="J850" s="26"/>
      <c r="K850" s="37"/>
    </row>
    <row r="851" spans="1:11">
      <c r="A851" s="94"/>
      <c r="B851" s="26"/>
      <c r="C851" s="62"/>
      <c r="D851" s="63"/>
      <c r="E851" s="63"/>
      <c r="F851" s="64"/>
      <c r="G851" s="26"/>
      <c r="H851" s="46"/>
      <c r="I851" s="39"/>
      <c r="J851" s="26"/>
      <c r="K851" s="37"/>
    </row>
    <row r="852" spans="1:11">
      <c r="A852" s="94"/>
      <c r="B852" s="26"/>
      <c r="C852" s="62"/>
      <c r="D852" s="63"/>
      <c r="E852" s="63"/>
      <c r="F852" s="64"/>
      <c r="G852" s="26"/>
      <c r="H852" s="46"/>
      <c r="I852" s="39"/>
      <c r="J852" s="26"/>
      <c r="K852" s="37"/>
    </row>
    <row r="853" spans="1:11">
      <c r="A853" s="94"/>
      <c r="B853" s="26"/>
      <c r="C853" s="62"/>
      <c r="D853" s="63"/>
      <c r="E853" s="63"/>
      <c r="F853" s="64"/>
      <c r="G853" s="26"/>
      <c r="H853" s="46"/>
      <c r="I853" s="39"/>
      <c r="J853" s="26"/>
      <c r="K853" s="37"/>
    </row>
    <row r="854" spans="1:11">
      <c r="A854" s="94"/>
      <c r="B854" s="26"/>
      <c r="C854" s="62"/>
      <c r="D854" s="63"/>
      <c r="E854" s="63"/>
      <c r="F854" s="64"/>
      <c r="G854" s="26"/>
      <c r="H854" s="46"/>
      <c r="I854" s="39"/>
      <c r="J854" s="26"/>
      <c r="K854" s="37"/>
    </row>
    <row r="855" spans="1:11">
      <c r="A855" s="94"/>
      <c r="B855" s="26"/>
      <c r="C855" s="62"/>
      <c r="D855" s="63"/>
      <c r="E855" s="63"/>
      <c r="F855" s="64"/>
      <c r="G855" s="26"/>
      <c r="H855" s="46"/>
      <c r="I855" s="39"/>
      <c r="J855" s="26"/>
      <c r="K855" s="37"/>
    </row>
    <row r="856" spans="1:11">
      <c r="A856" s="94"/>
      <c r="B856" s="26"/>
      <c r="C856" s="62"/>
      <c r="D856" s="63"/>
      <c r="E856" s="63"/>
      <c r="F856" s="64"/>
      <c r="G856" s="26"/>
      <c r="H856" s="46"/>
      <c r="I856" s="39"/>
      <c r="J856" s="26"/>
      <c r="K856" s="37"/>
    </row>
    <row r="857" spans="1:11">
      <c r="A857" s="94"/>
      <c r="B857" s="26"/>
      <c r="C857" s="62"/>
      <c r="D857" s="63"/>
      <c r="E857" s="63"/>
      <c r="F857" s="64"/>
      <c r="G857" s="26"/>
      <c r="H857" s="46"/>
      <c r="I857" s="39"/>
      <c r="J857" s="26"/>
      <c r="K857" s="37"/>
    </row>
    <row r="858" spans="1:11">
      <c r="A858" s="94"/>
      <c r="B858" s="26"/>
      <c r="C858" s="62"/>
      <c r="D858" s="63"/>
      <c r="E858" s="63"/>
      <c r="F858" s="64"/>
      <c r="G858" s="26"/>
      <c r="H858" s="46"/>
      <c r="I858" s="39"/>
      <c r="J858" s="26"/>
      <c r="K858" s="37"/>
    </row>
    <row r="859" spans="1:11">
      <c r="A859" s="94"/>
      <c r="B859" s="26"/>
      <c r="C859" s="62"/>
      <c r="D859" s="63"/>
      <c r="E859" s="63"/>
      <c r="F859" s="64"/>
      <c r="G859" s="26"/>
      <c r="H859" s="46"/>
      <c r="I859" s="39"/>
      <c r="J859" s="26"/>
      <c r="K859" s="37"/>
    </row>
    <row r="860" spans="1:11">
      <c r="A860" s="94"/>
      <c r="B860" s="26"/>
      <c r="C860" s="62"/>
      <c r="D860" s="63"/>
      <c r="E860" s="63"/>
      <c r="F860" s="64"/>
      <c r="G860" s="26"/>
      <c r="H860" s="46"/>
      <c r="I860" s="39"/>
      <c r="J860" s="26"/>
      <c r="K860" s="37"/>
    </row>
    <row r="861" spans="1:11">
      <c r="A861" s="94"/>
      <c r="B861" s="26"/>
      <c r="C861" s="62"/>
      <c r="D861" s="63"/>
      <c r="E861" s="63"/>
      <c r="F861" s="64"/>
      <c r="G861" s="26"/>
      <c r="H861" s="46"/>
      <c r="I861" s="39"/>
      <c r="J861" s="26"/>
      <c r="K861" s="37"/>
    </row>
    <row r="862" spans="1:11">
      <c r="A862" s="94"/>
      <c r="B862" s="26"/>
      <c r="C862" s="62"/>
      <c r="D862" s="63"/>
      <c r="E862" s="63"/>
      <c r="F862" s="64"/>
      <c r="G862" s="26"/>
      <c r="H862" s="46"/>
      <c r="I862" s="39"/>
      <c r="J862" s="26"/>
      <c r="K862" s="37"/>
    </row>
    <row r="863" spans="1:11">
      <c r="A863" s="94"/>
      <c r="B863" s="26"/>
      <c r="C863" s="62"/>
      <c r="D863" s="63"/>
      <c r="E863" s="63"/>
      <c r="F863" s="64"/>
      <c r="G863" s="26"/>
      <c r="H863" s="46"/>
      <c r="I863" s="39"/>
      <c r="J863" s="26"/>
      <c r="K863" s="37"/>
    </row>
    <row r="864" spans="1:11">
      <c r="A864" s="94"/>
      <c r="B864" s="26"/>
      <c r="C864" s="62"/>
      <c r="D864" s="63"/>
      <c r="E864" s="63"/>
      <c r="F864" s="64"/>
      <c r="G864" s="26"/>
      <c r="H864" s="46"/>
      <c r="I864" s="39"/>
      <c r="J864" s="26"/>
      <c r="K864" s="37"/>
    </row>
    <row r="865" spans="1:11">
      <c r="A865" s="94"/>
      <c r="B865" s="26"/>
      <c r="C865" s="34"/>
      <c r="D865" s="63"/>
      <c r="E865" s="63"/>
      <c r="F865" s="64"/>
      <c r="G865" s="26"/>
      <c r="H865" s="46"/>
      <c r="I865" s="39"/>
      <c r="J865" s="26"/>
      <c r="K865" s="37"/>
    </row>
    <row r="866" spans="1:11">
      <c r="A866" s="94"/>
      <c r="B866" s="26"/>
      <c r="C866" s="62"/>
      <c r="D866" s="63"/>
      <c r="E866" s="63"/>
      <c r="F866" s="64"/>
      <c r="G866" s="26"/>
      <c r="H866" s="46"/>
      <c r="I866" s="39"/>
      <c r="J866" s="26"/>
      <c r="K866" s="37"/>
    </row>
    <row r="867" spans="1:11">
      <c r="A867" s="94"/>
      <c r="B867" s="26"/>
      <c r="C867" s="62"/>
      <c r="D867" s="63"/>
      <c r="E867" s="63"/>
      <c r="F867" s="64"/>
      <c r="G867" s="26"/>
      <c r="H867" s="46"/>
      <c r="I867" s="39"/>
      <c r="J867" s="26"/>
      <c r="K867" s="37"/>
    </row>
    <row r="868" spans="1:11">
      <c r="A868" s="94"/>
      <c r="B868" s="26"/>
      <c r="C868" s="62"/>
      <c r="D868" s="63"/>
      <c r="E868" s="63"/>
      <c r="F868" s="64"/>
      <c r="G868" s="26"/>
      <c r="H868" s="46"/>
      <c r="I868" s="39"/>
      <c r="J868" s="26"/>
      <c r="K868" s="37"/>
    </row>
    <row r="869" spans="1:11">
      <c r="A869" s="94"/>
      <c r="B869" s="26"/>
      <c r="C869" s="62"/>
      <c r="D869" s="63"/>
      <c r="E869" s="63"/>
      <c r="F869" s="64"/>
      <c r="G869" s="26"/>
      <c r="H869" s="46"/>
      <c r="I869" s="39"/>
      <c r="J869" s="26"/>
      <c r="K869" s="37"/>
    </row>
    <row r="870" spans="1:11">
      <c r="A870" s="94"/>
      <c r="B870" s="26"/>
      <c r="C870" s="62"/>
      <c r="D870" s="63"/>
      <c r="E870" s="63"/>
      <c r="F870" s="64"/>
      <c r="G870" s="26"/>
      <c r="H870" s="46"/>
      <c r="I870" s="39"/>
      <c r="J870" s="26"/>
      <c r="K870" s="37"/>
    </row>
    <row r="871" spans="1:11">
      <c r="A871" s="94"/>
      <c r="B871" s="26"/>
      <c r="C871" s="62"/>
      <c r="D871" s="63"/>
      <c r="E871" s="63"/>
      <c r="F871" s="64"/>
      <c r="G871" s="26"/>
      <c r="H871" s="46"/>
      <c r="I871" s="39"/>
      <c r="J871" s="26"/>
      <c r="K871" s="37"/>
    </row>
    <row r="872" spans="1:11">
      <c r="A872" s="94"/>
      <c r="B872" s="26"/>
      <c r="C872" s="62"/>
      <c r="D872" s="63"/>
      <c r="E872" s="63"/>
      <c r="F872" s="64"/>
      <c r="G872" s="26"/>
      <c r="H872" s="46"/>
      <c r="I872" s="39"/>
      <c r="J872" s="26"/>
      <c r="K872" s="37"/>
    </row>
    <row r="873" spans="1:11">
      <c r="A873" s="94"/>
      <c r="B873" s="26"/>
      <c r="C873" s="62"/>
      <c r="D873" s="63"/>
      <c r="E873" s="63"/>
      <c r="F873" s="64"/>
      <c r="G873" s="26"/>
      <c r="H873" s="46"/>
      <c r="I873" s="39"/>
      <c r="J873" s="26"/>
      <c r="K873" s="37"/>
    </row>
    <row r="874" spans="1:11">
      <c r="A874" s="94"/>
      <c r="B874" s="26"/>
      <c r="C874" s="62"/>
      <c r="D874" s="63"/>
      <c r="E874" s="63"/>
      <c r="F874" s="64"/>
      <c r="G874" s="26"/>
      <c r="H874" s="46"/>
      <c r="I874" s="39"/>
      <c r="J874" s="26"/>
      <c r="K874" s="37"/>
    </row>
    <row r="875" spans="1:11">
      <c r="A875" s="94"/>
      <c r="B875" s="26"/>
      <c r="C875" s="62"/>
      <c r="D875" s="63"/>
      <c r="E875" s="63"/>
      <c r="F875" s="64"/>
      <c r="G875" s="26"/>
      <c r="H875" s="46"/>
      <c r="I875" s="39"/>
      <c r="J875" s="26"/>
      <c r="K875" s="37"/>
    </row>
    <row r="876" spans="1:11">
      <c r="A876" s="94"/>
      <c r="B876" s="26"/>
      <c r="C876" s="62"/>
      <c r="D876" s="63"/>
      <c r="E876" s="63"/>
      <c r="F876" s="64"/>
      <c r="G876" s="26"/>
      <c r="H876" s="46"/>
      <c r="I876" s="39"/>
      <c r="J876" s="26"/>
      <c r="K876" s="37"/>
    </row>
    <row r="877" spans="1:11">
      <c r="A877" s="94"/>
      <c r="B877" s="26"/>
      <c r="C877" s="62"/>
      <c r="D877" s="63"/>
      <c r="E877" s="63"/>
      <c r="F877" s="64"/>
      <c r="G877" s="26"/>
      <c r="H877" s="26"/>
      <c r="I877" s="39"/>
      <c r="J877" s="26"/>
      <c r="K877" s="37"/>
    </row>
    <row r="878" spans="1:11">
      <c r="A878" s="94"/>
      <c r="B878" s="26"/>
      <c r="C878" s="62"/>
      <c r="D878" s="63"/>
      <c r="E878" s="63"/>
      <c r="F878" s="64"/>
      <c r="G878" s="26"/>
      <c r="H878" s="26"/>
      <c r="I878" s="39"/>
      <c r="J878" s="26"/>
      <c r="K878" s="37"/>
    </row>
    <row r="879" spans="1:11">
      <c r="A879" s="94"/>
      <c r="B879" s="26"/>
      <c r="C879" s="62"/>
      <c r="D879" s="63"/>
      <c r="E879" s="63"/>
      <c r="F879" s="64"/>
      <c r="G879" s="26"/>
      <c r="H879" s="26"/>
      <c r="I879" s="39"/>
      <c r="J879" s="26"/>
      <c r="K879" s="37"/>
    </row>
    <row r="880" spans="1:11">
      <c r="A880" s="94"/>
      <c r="B880" s="61"/>
      <c r="C880" s="62"/>
      <c r="D880" s="63"/>
      <c r="E880" s="63"/>
      <c r="F880" s="64"/>
      <c r="G880" s="61"/>
      <c r="H880" s="46"/>
      <c r="I880" s="67"/>
      <c r="J880" s="26"/>
      <c r="K880" s="65"/>
    </row>
    <row r="881" spans="1:11">
      <c r="A881" s="94"/>
      <c r="B881" s="61"/>
      <c r="C881" s="62"/>
      <c r="D881" s="63"/>
      <c r="E881" s="63"/>
      <c r="F881" s="64"/>
      <c r="G881" s="61"/>
      <c r="H881" s="46"/>
      <c r="I881" s="67"/>
      <c r="J881" s="26"/>
      <c r="K881" s="65"/>
    </row>
    <row r="882" spans="1:11">
      <c r="A882" s="94"/>
      <c r="B882" s="61"/>
      <c r="C882" s="62"/>
      <c r="D882" s="63"/>
      <c r="E882" s="63"/>
      <c r="F882" s="64"/>
      <c r="G882" s="61"/>
      <c r="H882" s="46"/>
      <c r="I882" s="67"/>
      <c r="J882" s="26"/>
      <c r="K882" s="65"/>
    </row>
    <row r="883" spans="1:11">
      <c r="A883" s="94"/>
      <c r="B883" s="26"/>
      <c r="C883" s="34"/>
      <c r="D883" s="35"/>
      <c r="E883" s="35"/>
      <c r="F883" s="54"/>
      <c r="G883" s="61"/>
      <c r="H883" s="26"/>
      <c r="I883" s="39"/>
      <c r="J883" s="26"/>
      <c r="K883" s="49"/>
    </row>
    <row r="884" spans="1:11">
      <c r="A884" s="94"/>
      <c r="B884" s="61"/>
      <c r="C884" s="62"/>
      <c r="D884" s="63"/>
      <c r="E884" s="63"/>
      <c r="F884" s="64"/>
      <c r="G884" s="61"/>
      <c r="H884" s="46"/>
      <c r="I884" s="67"/>
      <c r="J884" s="26"/>
      <c r="K884" s="49"/>
    </row>
    <row r="885" spans="1:11">
      <c r="A885" s="94"/>
      <c r="B885" s="61"/>
      <c r="C885" s="62"/>
      <c r="D885" s="63"/>
      <c r="E885" s="63"/>
      <c r="F885" s="64"/>
      <c r="G885" s="61"/>
      <c r="H885" s="46"/>
      <c r="I885" s="67"/>
      <c r="J885" s="26"/>
      <c r="K885" s="49"/>
    </row>
    <row r="886" spans="1:11">
      <c r="A886" s="94"/>
      <c r="B886" s="61"/>
      <c r="C886" s="62"/>
      <c r="D886" s="63"/>
      <c r="E886" s="63"/>
      <c r="F886" s="64"/>
      <c r="G886" s="61"/>
      <c r="H886" s="46"/>
      <c r="I886" s="67"/>
      <c r="J886" s="26"/>
      <c r="K886" s="49"/>
    </row>
    <row r="887" spans="1:11">
      <c r="A887" s="94"/>
      <c r="B887" s="61"/>
      <c r="C887" s="62"/>
      <c r="D887" s="63"/>
      <c r="E887" s="63"/>
      <c r="F887" s="64"/>
      <c r="G887" s="61"/>
      <c r="H887" s="46"/>
      <c r="I887" s="67"/>
      <c r="J887" s="26"/>
      <c r="K887" s="49"/>
    </row>
    <row r="888" spans="1:11">
      <c r="A888" s="94"/>
      <c r="B888" s="61"/>
      <c r="C888" s="62"/>
      <c r="D888" s="63"/>
      <c r="E888" s="63"/>
      <c r="F888" s="64"/>
      <c r="G888" s="61"/>
      <c r="H888" s="46"/>
      <c r="I888" s="67"/>
      <c r="J888" s="26"/>
      <c r="K888" s="65"/>
    </row>
    <row r="889" spans="1:11">
      <c r="A889" s="94"/>
      <c r="B889" s="61"/>
      <c r="C889" s="62"/>
      <c r="D889" s="63"/>
      <c r="E889" s="63"/>
      <c r="F889" s="64"/>
      <c r="G889" s="61"/>
      <c r="H889" s="46"/>
      <c r="I889" s="67"/>
      <c r="J889" s="26"/>
      <c r="K889" s="65"/>
    </row>
    <row r="890" spans="1:11">
      <c r="A890" s="94"/>
      <c r="B890" s="61"/>
      <c r="C890" s="62"/>
      <c r="D890" s="63"/>
      <c r="E890" s="63"/>
      <c r="F890" s="64"/>
      <c r="G890" s="61"/>
      <c r="H890" s="46"/>
      <c r="I890" s="67"/>
      <c r="J890" s="26"/>
      <c r="K890" s="65"/>
    </row>
    <row r="891" spans="1:11">
      <c r="A891" s="94"/>
      <c r="B891" s="61"/>
      <c r="C891" s="62"/>
      <c r="D891" s="63"/>
      <c r="E891" s="63"/>
      <c r="F891" s="64"/>
      <c r="G891" s="61"/>
      <c r="H891" s="46"/>
      <c r="I891" s="67"/>
      <c r="J891" s="26"/>
      <c r="K891" s="65"/>
    </row>
    <row r="892" spans="1:11">
      <c r="A892" s="94"/>
      <c r="B892" s="61"/>
      <c r="C892" s="62"/>
      <c r="D892" s="63"/>
      <c r="E892" s="63"/>
      <c r="F892" s="64"/>
      <c r="G892" s="61"/>
      <c r="H892" s="46"/>
      <c r="I892" s="67"/>
      <c r="J892" s="26"/>
      <c r="K892" s="65"/>
    </row>
    <row r="893" spans="1:11">
      <c r="A893" s="94"/>
      <c r="B893" s="61"/>
      <c r="C893" s="62"/>
      <c r="D893" s="63"/>
      <c r="E893" s="63"/>
      <c r="F893" s="64"/>
      <c r="G893" s="61"/>
      <c r="H893" s="46"/>
      <c r="I893" s="67"/>
      <c r="J893" s="26"/>
      <c r="K893" s="65"/>
    </row>
    <row r="894" spans="1:11">
      <c r="A894" s="94"/>
      <c r="B894" s="61"/>
      <c r="C894" s="62"/>
      <c r="D894" s="63"/>
      <c r="E894" s="63"/>
      <c r="F894" s="64"/>
      <c r="G894" s="61"/>
      <c r="H894" s="46"/>
      <c r="I894" s="67"/>
      <c r="J894" s="26"/>
      <c r="K894" s="65"/>
    </row>
    <row r="895" spans="1:11">
      <c r="A895" s="94"/>
      <c r="B895" s="61"/>
      <c r="C895" s="62"/>
      <c r="D895" s="63"/>
      <c r="E895" s="63"/>
      <c r="F895" s="64"/>
      <c r="G895" s="61"/>
      <c r="H895" s="46"/>
      <c r="I895" s="67"/>
      <c r="J895" s="26"/>
      <c r="K895" s="65"/>
    </row>
    <row r="896" spans="1:11">
      <c r="A896" s="94"/>
      <c r="B896" s="61"/>
      <c r="C896" s="62"/>
      <c r="D896" s="63"/>
      <c r="E896" s="63"/>
      <c r="F896" s="64"/>
      <c r="G896" s="61"/>
      <c r="H896" s="46"/>
      <c r="I896" s="67"/>
      <c r="J896" s="26"/>
      <c r="K896" s="65"/>
    </row>
    <row r="897" spans="1:11">
      <c r="A897" s="94"/>
      <c r="B897" s="61"/>
      <c r="C897" s="62"/>
      <c r="D897" s="63"/>
      <c r="E897" s="63"/>
      <c r="F897" s="64"/>
      <c r="G897" s="61"/>
      <c r="H897" s="46"/>
      <c r="I897" s="67"/>
      <c r="J897" s="26"/>
      <c r="K897" s="65"/>
    </row>
    <row r="898" spans="1:11">
      <c r="A898" s="94"/>
      <c r="B898" s="61"/>
      <c r="C898" s="62"/>
      <c r="D898" s="63"/>
      <c r="E898" s="63"/>
      <c r="F898" s="64"/>
      <c r="G898" s="61"/>
      <c r="H898" s="46"/>
      <c r="I898" s="68"/>
      <c r="J898" s="26"/>
      <c r="K898" s="65"/>
    </row>
    <row r="899" spans="1:11">
      <c r="A899" s="94"/>
      <c r="B899" s="61"/>
      <c r="C899" s="62"/>
      <c r="D899" s="63"/>
      <c r="E899" s="63"/>
      <c r="F899" s="64"/>
      <c r="G899" s="61"/>
      <c r="H899" s="46"/>
      <c r="I899" s="67"/>
      <c r="J899" s="26"/>
      <c r="K899" s="65"/>
    </row>
    <row r="900" spans="1:11">
      <c r="A900" s="94"/>
      <c r="B900" s="61"/>
      <c r="C900" s="62"/>
      <c r="D900" s="63"/>
      <c r="E900" s="63"/>
      <c r="F900" s="64"/>
      <c r="G900" s="61"/>
      <c r="H900" s="46"/>
      <c r="I900" s="67"/>
      <c r="J900" s="26"/>
      <c r="K900" s="65"/>
    </row>
    <row r="901" spans="1:11" s="71" customFormat="1">
      <c r="A901" s="96"/>
      <c r="B901" s="61"/>
      <c r="C901" s="62"/>
      <c r="D901" s="63"/>
      <c r="E901" s="63"/>
      <c r="F901" s="64"/>
      <c r="G901" s="61"/>
      <c r="H901" s="61"/>
      <c r="I901" s="69"/>
      <c r="J901" s="51"/>
      <c r="K901" s="70"/>
    </row>
    <row r="902" spans="1:11">
      <c r="A902" s="94"/>
      <c r="B902" s="61"/>
      <c r="C902" s="62"/>
      <c r="D902" s="63"/>
      <c r="E902" s="63"/>
      <c r="F902" s="64"/>
      <c r="G902" s="61"/>
      <c r="H902" s="46"/>
      <c r="I902" s="67"/>
      <c r="J902" s="26"/>
      <c r="K902" s="65"/>
    </row>
    <row r="903" spans="1:11">
      <c r="A903" s="94"/>
      <c r="B903" s="61"/>
      <c r="C903" s="62"/>
      <c r="D903" s="63"/>
      <c r="E903" s="63"/>
      <c r="F903" s="64"/>
      <c r="G903" s="61"/>
      <c r="H903" s="46"/>
      <c r="I903" s="67"/>
      <c r="J903" s="26"/>
      <c r="K903" s="65"/>
    </row>
    <row r="904" spans="1:11">
      <c r="A904" s="94"/>
      <c r="B904" s="61"/>
      <c r="C904" s="62"/>
      <c r="D904" s="63"/>
      <c r="E904" s="63"/>
      <c r="F904" s="64"/>
      <c r="G904" s="61"/>
      <c r="H904" s="46"/>
      <c r="I904" s="67"/>
      <c r="J904" s="26"/>
      <c r="K904" s="65"/>
    </row>
    <row r="905" spans="1:11">
      <c r="A905" s="94"/>
      <c r="B905" s="61"/>
      <c r="C905" s="62"/>
      <c r="D905" s="63"/>
      <c r="E905" s="63"/>
      <c r="F905" s="64"/>
      <c r="G905" s="61"/>
      <c r="H905" s="46"/>
      <c r="I905" s="67"/>
      <c r="J905" s="39"/>
      <c r="K905" s="65"/>
    </row>
    <row r="906" spans="1:11">
      <c r="A906" s="94"/>
      <c r="B906" s="61"/>
      <c r="C906" s="62"/>
      <c r="D906" s="63"/>
      <c r="E906" s="63"/>
      <c r="F906" s="64"/>
      <c r="G906" s="61"/>
      <c r="H906" s="46"/>
      <c r="I906" s="67"/>
      <c r="J906" s="26"/>
      <c r="K906" s="65"/>
    </row>
    <row r="907" spans="1:11">
      <c r="A907" s="94"/>
      <c r="B907" s="61"/>
      <c r="C907" s="34"/>
      <c r="D907" s="63"/>
      <c r="E907" s="63"/>
      <c r="F907" s="64"/>
      <c r="G907" s="61"/>
      <c r="H907" s="46"/>
      <c r="I907" s="67"/>
      <c r="J907" s="26"/>
      <c r="K907" s="65"/>
    </row>
    <row r="908" spans="1:11">
      <c r="A908" s="94"/>
      <c r="B908" s="61"/>
      <c r="C908" s="62"/>
      <c r="D908" s="63"/>
      <c r="E908" s="63"/>
      <c r="F908" s="64"/>
      <c r="G908" s="61"/>
      <c r="H908" s="46"/>
      <c r="I908" s="67"/>
      <c r="J908" s="26"/>
      <c r="K908" s="65"/>
    </row>
    <row r="909" spans="1:11">
      <c r="A909" s="94"/>
      <c r="B909" s="61"/>
      <c r="C909" s="62"/>
      <c r="D909" s="63"/>
      <c r="E909" s="63"/>
      <c r="F909" s="64"/>
      <c r="G909" s="61"/>
      <c r="H909" s="46"/>
      <c r="I909" s="67"/>
      <c r="J909" s="26"/>
      <c r="K909" s="65"/>
    </row>
    <row r="910" spans="1:11">
      <c r="A910" s="94"/>
      <c r="B910" s="61"/>
      <c r="C910" s="62"/>
      <c r="D910" s="63"/>
      <c r="E910" s="63"/>
      <c r="F910" s="64"/>
      <c r="G910" s="61"/>
      <c r="H910" s="46"/>
      <c r="I910" s="67"/>
      <c r="J910" s="26"/>
      <c r="K910" s="65"/>
    </row>
    <row r="911" spans="1:11">
      <c r="A911" s="94"/>
      <c r="B911" s="61"/>
      <c r="C911" s="62"/>
      <c r="D911" s="63"/>
      <c r="E911" s="63"/>
      <c r="F911" s="64"/>
      <c r="G911" s="61"/>
      <c r="H911" s="46"/>
      <c r="I911" s="67"/>
      <c r="J911" s="26"/>
      <c r="K911" s="65"/>
    </row>
    <row r="912" spans="1:11">
      <c r="A912" s="94"/>
      <c r="B912" s="61"/>
      <c r="C912" s="62"/>
      <c r="D912" s="63"/>
      <c r="E912" s="63"/>
      <c r="F912" s="64"/>
      <c r="G912" s="61"/>
      <c r="H912" s="46"/>
      <c r="I912" s="67"/>
      <c r="J912" s="26"/>
      <c r="K912" s="65"/>
    </row>
    <row r="913" spans="1:11">
      <c r="A913" s="94"/>
      <c r="B913" s="61"/>
      <c r="C913" s="62"/>
      <c r="D913" s="63"/>
      <c r="E913" s="63"/>
      <c r="F913" s="64"/>
      <c r="G913" s="61"/>
      <c r="H913" s="46"/>
      <c r="I913" s="67"/>
      <c r="J913" s="26"/>
      <c r="K913" s="65"/>
    </row>
    <row r="914" spans="1:11">
      <c r="A914" s="94"/>
      <c r="B914" s="61"/>
      <c r="C914" s="62"/>
      <c r="D914" s="63"/>
      <c r="E914" s="63"/>
      <c r="F914" s="64"/>
      <c r="G914" s="61"/>
      <c r="H914" s="46"/>
      <c r="I914" s="67"/>
      <c r="J914" s="26"/>
      <c r="K914" s="65"/>
    </row>
    <row r="915" spans="1:11" s="71" customFormat="1">
      <c r="A915" s="96"/>
      <c r="B915" s="61"/>
      <c r="C915" s="62"/>
      <c r="D915" s="63"/>
      <c r="E915" s="63"/>
      <c r="F915" s="64"/>
      <c r="G915" s="61"/>
      <c r="H915" s="61"/>
      <c r="I915" s="69"/>
      <c r="J915" s="51"/>
      <c r="K915" s="70"/>
    </row>
    <row r="916" spans="1:11">
      <c r="A916" s="94"/>
      <c r="B916" s="61"/>
      <c r="C916" s="62"/>
      <c r="D916" s="63"/>
      <c r="E916" s="63"/>
      <c r="F916" s="64"/>
      <c r="G916" s="61"/>
      <c r="H916" s="46"/>
      <c r="I916" s="67"/>
      <c r="J916" s="26"/>
      <c r="K916" s="65"/>
    </row>
    <row r="917" spans="1:11">
      <c r="A917" s="94"/>
      <c r="B917" s="61"/>
      <c r="C917" s="62"/>
      <c r="D917" s="63"/>
      <c r="E917" s="63"/>
      <c r="F917" s="64"/>
      <c r="G917" s="61"/>
      <c r="H917" s="46"/>
      <c r="I917" s="67"/>
      <c r="J917" s="26"/>
      <c r="K917" s="65"/>
    </row>
    <row r="918" spans="1:11">
      <c r="A918" s="94"/>
      <c r="B918" s="61"/>
      <c r="C918" s="62"/>
      <c r="D918" s="63"/>
      <c r="E918" s="63"/>
      <c r="F918" s="64"/>
      <c r="G918" s="61"/>
      <c r="H918" s="46"/>
      <c r="I918" s="67"/>
      <c r="J918" s="26"/>
      <c r="K918" s="65"/>
    </row>
    <row r="919" spans="1:11">
      <c r="A919" s="94"/>
      <c r="B919" s="61"/>
      <c r="C919" s="62"/>
      <c r="D919" s="63"/>
      <c r="E919" s="63"/>
      <c r="F919" s="64"/>
      <c r="G919" s="61"/>
      <c r="H919" s="46"/>
      <c r="I919" s="67"/>
      <c r="J919" s="26"/>
      <c r="K919" s="65"/>
    </row>
    <row r="920" spans="1:11">
      <c r="A920" s="94"/>
      <c r="B920" s="61"/>
      <c r="C920" s="62"/>
      <c r="D920" s="63"/>
      <c r="E920" s="63"/>
      <c r="F920" s="64"/>
      <c r="G920" s="61"/>
      <c r="H920" s="46"/>
      <c r="I920" s="67"/>
      <c r="J920" s="26"/>
      <c r="K920" s="65"/>
    </row>
    <row r="921" spans="1:11">
      <c r="A921" s="94"/>
      <c r="B921" s="61"/>
      <c r="C921" s="62"/>
      <c r="D921" s="63"/>
      <c r="E921" s="63"/>
      <c r="F921" s="64"/>
      <c r="G921" s="61"/>
      <c r="H921" s="46"/>
      <c r="I921" s="67"/>
      <c r="J921" s="26"/>
      <c r="K921" s="65"/>
    </row>
    <row r="922" spans="1:11">
      <c r="A922" s="94"/>
      <c r="B922" s="61"/>
      <c r="C922" s="62"/>
      <c r="D922" s="63"/>
      <c r="E922" s="63"/>
      <c r="F922" s="64"/>
      <c r="G922" s="61"/>
      <c r="H922" s="72"/>
      <c r="I922" s="67"/>
      <c r="J922" s="26"/>
      <c r="K922" s="65"/>
    </row>
    <row r="923" spans="1:11">
      <c r="A923" s="94"/>
      <c r="B923" s="61"/>
      <c r="C923" s="62"/>
      <c r="D923" s="63"/>
      <c r="E923" s="63"/>
      <c r="F923" s="64"/>
      <c r="G923" s="61"/>
      <c r="H923" s="46"/>
      <c r="I923" s="67"/>
      <c r="J923" s="26"/>
      <c r="K923" s="65"/>
    </row>
    <row r="924" spans="1:11" s="66" customFormat="1">
      <c r="A924" s="95"/>
      <c r="B924" s="61"/>
      <c r="C924" s="62"/>
      <c r="D924" s="63"/>
      <c r="E924" s="63"/>
      <c r="F924" s="64"/>
      <c r="G924" s="46"/>
      <c r="H924" s="46"/>
      <c r="I924" s="75"/>
      <c r="J924" s="46"/>
      <c r="K924" s="65"/>
    </row>
    <row r="925" spans="1:11" s="66" customFormat="1">
      <c r="A925" s="95"/>
      <c r="B925" s="61"/>
      <c r="C925" s="62"/>
      <c r="D925" s="63"/>
      <c r="E925" s="63"/>
      <c r="F925" s="64"/>
      <c r="G925" s="46"/>
      <c r="H925" s="46"/>
      <c r="I925" s="75"/>
      <c r="J925" s="46"/>
      <c r="K925" s="65"/>
    </row>
    <row r="926" spans="1:11" s="66" customFormat="1">
      <c r="A926" s="95"/>
      <c r="B926" s="61"/>
      <c r="C926" s="62"/>
      <c r="D926" s="63"/>
      <c r="E926" s="63"/>
      <c r="F926" s="64"/>
      <c r="G926" s="46"/>
      <c r="H926" s="46"/>
      <c r="I926" s="75"/>
      <c r="J926" s="46"/>
      <c r="K926" s="65"/>
    </row>
    <row r="927" spans="1:11" s="66" customFormat="1">
      <c r="A927" s="95"/>
      <c r="B927" s="61"/>
      <c r="C927" s="62"/>
      <c r="D927" s="63"/>
      <c r="E927" s="63"/>
      <c r="F927" s="64"/>
      <c r="G927" s="46"/>
      <c r="H927" s="46"/>
      <c r="I927" s="75"/>
      <c r="J927" s="46"/>
      <c r="K927" s="65"/>
    </row>
    <row r="928" spans="1:11" s="66" customFormat="1">
      <c r="A928" s="95"/>
      <c r="B928" s="61"/>
      <c r="C928" s="62"/>
      <c r="D928" s="63"/>
      <c r="E928" s="63"/>
      <c r="F928" s="64"/>
      <c r="G928" s="46"/>
      <c r="H928" s="46"/>
      <c r="I928" s="75"/>
      <c r="J928" s="46"/>
      <c r="K928" s="65"/>
    </row>
    <row r="929" spans="1:11" s="66" customFormat="1">
      <c r="A929" s="95"/>
      <c r="B929" s="61"/>
      <c r="C929" s="62"/>
      <c r="D929" s="63"/>
      <c r="E929" s="63"/>
      <c r="F929" s="64"/>
      <c r="G929" s="46"/>
      <c r="H929" s="46"/>
      <c r="I929" s="75"/>
      <c r="J929" s="46"/>
      <c r="K929" s="65"/>
    </row>
    <row r="930" spans="1:11" s="66" customFormat="1">
      <c r="A930" s="95"/>
      <c r="B930" s="61"/>
      <c r="C930" s="62"/>
      <c r="D930" s="63"/>
      <c r="E930" s="63"/>
      <c r="F930" s="64"/>
      <c r="G930" s="46"/>
      <c r="H930" s="46"/>
      <c r="I930" s="75"/>
      <c r="J930" s="46"/>
      <c r="K930" s="65"/>
    </row>
    <row r="931" spans="1:11" s="66" customFormat="1">
      <c r="A931" s="95"/>
      <c r="B931" s="61"/>
      <c r="C931" s="62"/>
      <c r="D931" s="63"/>
      <c r="E931" s="63"/>
      <c r="F931" s="64"/>
      <c r="G931" s="46"/>
      <c r="H931" s="46"/>
      <c r="I931" s="75"/>
      <c r="J931" s="46"/>
      <c r="K931" s="65"/>
    </row>
    <row r="932" spans="1:11" s="66" customFormat="1">
      <c r="A932" s="95"/>
      <c r="B932" s="61"/>
      <c r="C932" s="62"/>
      <c r="D932" s="63"/>
      <c r="E932" s="63"/>
      <c r="F932" s="64"/>
      <c r="G932" s="46"/>
      <c r="H932" s="46"/>
      <c r="I932" s="75"/>
      <c r="J932" s="46"/>
      <c r="K932" s="65"/>
    </row>
    <row r="933" spans="1:11" s="66" customFormat="1">
      <c r="A933" s="95"/>
      <c r="B933" s="61"/>
      <c r="C933" s="62"/>
      <c r="D933" s="63"/>
      <c r="E933" s="63"/>
      <c r="F933" s="64"/>
      <c r="G933" s="46"/>
      <c r="H933" s="46"/>
      <c r="I933" s="75"/>
      <c r="J933" s="46"/>
      <c r="K933" s="65"/>
    </row>
    <row r="934" spans="1:11" s="66" customFormat="1">
      <c r="A934" s="95"/>
      <c r="B934" s="61"/>
      <c r="C934" s="62"/>
      <c r="D934" s="63"/>
      <c r="E934" s="63"/>
      <c r="F934" s="64"/>
      <c r="G934" s="46"/>
      <c r="H934" s="46"/>
      <c r="I934" s="75"/>
      <c r="J934" s="46"/>
      <c r="K934" s="65"/>
    </row>
    <row r="935" spans="1:11" s="66" customFormat="1">
      <c r="A935" s="95"/>
      <c r="B935" s="61"/>
      <c r="C935" s="62"/>
      <c r="D935" s="63"/>
      <c r="E935" s="63"/>
      <c r="F935" s="64"/>
      <c r="G935" s="46"/>
      <c r="H935" s="46"/>
      <c r="I935" s="75"/>
      <c r="J935" s="46"/>
      <c r="K935" s="65"/>
    </row>
    <row r="936" spans="1:11" s="66" customFormat="1">
      <c r="A936" s="95"/>
      <c r="B936" s="61"/>
      <c r="C936" s="62"/>
      <c r="D936" s="63"/>
      <c r="E936" s="63"/>
      <c r="F936" s="64"/>
      <c r="G936" s="46"/>
      <c r="H936" s="46"/>
      <c r="I936" s="75"/>
      <c r="J936" s="46"/>
      <c r="K936" s="65"/>
    </row>
    <row r="937" spans="1:11" s="66" customFormat="1">
      <c r="A937" s="95"/>
      <c r="B937" s="61"/>
      <c r="C937" s="62"/>
      <c r="D937" s="63"/>
      <c r="E937" s="63"/>
      <c r="F937" s="64"/>
      <c r="G937" s="46"/>
      <c r="H937" s="46"/>
      <c r="I937" s="75"/>
      <c r="J937" s="46"/>
      <c r="K937" s="65"/>
    </row>
    <row r="938" spans="1:11" s="66" customFormat="1">
      <c r="A938" s="95"/>
      <c r="B938" s="61"/>
      <c r="C938" s="62"/>
      <c r="D938" s="63"/>
      <c r="E938" s="63"/>
      <c r="F938" s="64"/>
      <c r="G938" s="46"/>
      <c r="H938" s="46"/>
      <c r="I938" s="75"/>
      <c r="J938" s="46"/>
      <c r="K938" s="65"/>
    </row>
    <row r="939" spans="1:11" s="66" customFormat="1">
      <c r="A939" s="95"/>
      <c r="B939" s="61"/>
      <c r="C939" s="62"/>
      <c r="D939" s="63"/>
      <c r="E939" s="63"/>
      <c r="F939" s="64"/>
      <c r="G939" s="46"/>
      <c r="H939" s="46"/>
      <c r="I939" s="75"/>
      <c r="J939" s="46"/>
      <c r="K939" s="65"/>
    </row>
    <row r="940" spans="1:11" s="66" customFormat="1">
      <c r="A940" s="95"/>
      <c r="B940" s="61"/>
      <c r="C940" s="62"/>
      <c r="D940" s="63"/>
      <c r="E940" s="63"/>
      <c r="F940" s="64"/>
      <c r="G940" s="46"/>
      <c r="H940" s="46"/>
      <c r="I940" s="75"/>
      <c r="J940" s="46"/>
      <c r="K940" s="65"/>
    </row>
    <row r="941" spans="1:11" s="66" customFormat="1">
      <c r="A941" s="95"/>
      <c r="B941" s="61"/>
      <c r="C941" s="62"/>
      <c r="D941" s="63"/>
      <c r="E941" s="63"/>
      <c r="F941" s="64"/>
      <c r="G941" s="46"/>
      <c r="H941" s="46"/>
      <c r="I941" s="75"/>
      <c r="J941" s="46"/>
      <c r="K941" s="73"/>
    </row>
    <row r="942" spans="1:11" s="66" customFormat="1">
      <c r="A942" s="95"/>
      <c r="B942" s="61"/>
      <c r="C942" s="62"/>
      <c r="D942" s="63"/>
      <c r="E942" s="63"/>
      <c r="F942" s="64"/>
      <c r="G942" s="46"/>
      <c r="H942" s="46"/>
      <c r="I942" s="75"/>
      <c r="J942" s="46"/>
      <c r="K942" s="65"/>
    </row>
    <row r="943" spans="1:11" s="66" customFormat="1">
      <c r="A943" s="95"/>
      <c r="B943" s="61"/>
      <c r="C943" s="62"/>
      <c r="D943" s="63"/>
      <c r="E943" s="63"/>
      <c r="F943" s="64"/>
      <c r="G943" s="46"/>
      <c r="H943" s="46"/>
      <c r="I943" s="75"/>
      <c r="J943" s="46"/>
      <c r="K943" s="65"/>
    </row>
    <row r="944" spans="1:11" s="66" customFormat="1">
      <c r="A944" s="95"/>
      <c r="B944" s="61"/>
      <c r="C944" s="74"/>
      <c r="D944" s="63"/>
      <c r="E944" s="63"/>
      <c r="F944" s="64"/>
      <c r="G944" s="46"/>
      <c r="H944" s="46"/>
      <c r="I944" s="75"/>
      <c r="J944" s="46"/>
      <c r="K944" s="65"/>
    </row>
    <row r="945" spans="1:11" s="66" customFormat="1">
      <c r="A945" s="95"/>
      <c r="B945" s="61"/>
      <c r="C945" s="62"/>
      <c r="D945" s="63"/>
      <c r="E945" s="63"/>
      <c r="F945" s="64"/>
      <c r="G945" s="46"/>
      <c r="H945" s="46"/>
      <c r="I945" s="75"/>
      <c r="J945" s="46"/>
      <c r="K945" s="65"/>
    </row>
    <row r="946" spans="1:11" s="66" customFormat="1">
      <c r="A946" s="95"/>
      <c r="B946" s="61"/>
      <c r="C946" s="62"/>
      <c r="D946" s="63"/>
      <c r="E946" s="63"/>
      <c r="F946" s="64"/>
      <c r="G946" s="46"/>
      <c r="H946" s="46"/>
      <c r="I946" s="75"/>
      <c r="J946" s="46"/>
      <c r="K946" s="65"/>
    </row>
    <row r="947" spans="1:11" s="66" customFormat="1">
      <c r="A947" s="95"/>
      <c r="B947" s="61"/>
      <c r="C947" s="62"/>
      <c r="D947" s="63"/>
      <c r="E947" s="63"/>
      <c r="F947" s="64"/>
      <c r="G947" s="46"/>
      <c r="H947" s="46"/>
      <c r="I947" s="75"/>
      <c r="J947" s="46"/>
      <c r="K947" s="65"/>
    </row>
    <row r="948" spans="1:11" s="66" customFormat="1">
      <c r="A948" s="95"/>
      <c r="B948" s="61"/>
      <c r="C948" s="62"/>
      <c r="D948" s="63"/>
      <c r="E948" s="63"/>
      <c r="F948" s="64"/>
      <c r="G948" s="46"/>
      <c r="H948" s="46"/>
      <c r="I948" s="75"/>
      <c r="J948" s="46"/>
      <c r="K948" s="73"/>
    </row>
    <row r="949" spans="1:11" s="66" customFormat="1">
      <c r="A949" s="95"/>
      <c r="B949" s="61"/>
      <c r="C949" s="62"/>
      <c r="D949" s="63"/>
      <c r="E949" s="63"/>
      <c r="F949" s="64"/>
      <c r="G949" s="46"/>
      <c r="H949" s="46"/>
      <c r="I949" s="75"/>
      <c r="J949" s="46"/>
      <c r="K949" s="65"/>
    </row>
    <row r="950" spans="1:11" s="66" customFormat="1">
      <c r="A950" s="95"/>
      <c r="B950" s="61"/>
      <c r="C950" s="62"/>
      <c r="D950" s="63"/>
      <c r="E950" s="63"/>
      <c r="F950" s="64"/>
      <c r="G950" s="46"/>
      <c r="H950" s="46"/>
      <c r="I950" s="75"/>
      <c r="J950" s="46"/>
      <c r="K950" s="65"/>
    </row>
    <row r="951" spans="1:11" s="66" customFormat="1">
      <c r="A951" s="95"/>
      <c r="B951" s="61"/>
      <c r="C951" s="62"/>
      <c r="D951" s="63"/>
      <c r="E951" s="63"/>
      <c r="F951" s="64"/>
      <c r="G951" s="46"/>
      <c r="H951" s="46"/>
      <c r="I951" s="75"/>
      <c r="J951" s="46"/>
      <c r="K951" s="65"/>
    </row>
    <row r="952" spans="1:11" s="66" customFormat="1">
      <c r="A952" s="95"/>
      <c r="B952" s="61"/>
      <c r="C952" s="62"/>
      <c r="D952" s="63"/>
      <c r="E952" s="63"/>
      <c r="F952" s="64"/>
      <c r="G952" s="46"/>
      <c r="H952" s="46"/>
      <c r="I952" s="75"/>
      <c r="J952" s="46"/>
      <c r="K952" s="65"/>
    </row>
    <row r="953" spans="1:11" s="66" customFormat="1">
      <c r="A953" s="95"/>
      <c r="B953" s="61"/>
      <c r="C953" s="62"/>
      <c r="D953" s="63"/>
      <c r="E953" s="63"/>
      <c r="F953" s="64"/>
      <c r="G953" s="46"/>
      <c r="H953" s="46"/>
      <c r="I953" s="75"/>
      <c r="J953" s="46"/>
      <c r="K953" s="65"/>
    </row>
    <row r="954" spans="1:11" s="66" customFormat="1">
      <c r="A954" s="95"/>
      <c r="B954" s="61"/>
      <c r="C954" s="62"/>
      <c r="D954" s="63"/>
      <c r="E954" s="63"/>
      <c r="F954" s="64"/>
      <c r="G954" s="46"/>
      <c r="H954" s="46"/>
      <c r="I954" s="75"/>
      <c r="J954" s="46"/>
      <c r="K954" s="65"/>
    </row>
    <row r="955" spans="1:11" s="66" customFormat="1">
      <c r="A955" s="95"/>
      <c r="B955" s="61"/>
      <c r="C955" s="62"/>
      <c r="D955" s="63"/>
      <c r="E955" s="63"/>
      <c r="F955" s="64"/>
      <c r="G955" s="46"/>
      <c r="H955" s="46"/>
      <c r="I955" s="75"/>
      <c r="J955" s="46"/>
      <c r="K955" s="65"/>
    </row>
    <row r="956" spans="1:11" s="66" customFormat="1">
      <c r="A956" s="95"/>
      <c r="B956" s="61"/>
      <c r="C956" s="62"/>
      <c r="D956" s="63"/>
      <c r="E956" s="63"/>
      <c r="F956" s="64"/>
      <c r="G956" s="46"/>
      <c r="H956" s="46"/>
      <c r="I956" s="75"/>
      <c r="J956" s="46"/>
      <c r="K956" s="65"/>
    </row>
    <row r="957" spans="1:11" s="66" customFormat="1">
      <c r="A957" s="95"/>
      <c r="B957" s="61"/>
      <c r="C957" s="62"/>
      <c r="D957" s="63"/>
      <c r="E957" s="63"/>
      <c r="F957" s="64"/>
      <c r="G957" s="46"/>
      <c r="H957" s="46"/>
      <c r="I957" s="75"/>
      <c r="J957" s="46"/>
      <c r="K957" s="65"/>
    </row>
    <row r="958" spans="1:11" s="66" customFormat="1">
      <c r="A958" s="95"/>
      <c r="B958" s="61"/>
      <c r="C958" s="62"/>
      <c r="D958" s="63"/>
      <c r="E958" s="63"/>
      <c r="F958" s="64"/>
      <c r="G958" s="46"/>
      <c r="H958" s="46"/>
      <c r="I958" s="75"/>
      <c r="J958" s="46"/>
      <c r="K958" s="65"/>
    </row>
    <row r="959" spans="1:11">
      <c r="A959" s="94"/>
      <c r="B959" s="26"/>
      <c r="C959" s="34"/>
      <c r="D959" s="35"/>
      <c r="E959" s="35"/>
      <c r="F959" s="36"/>
      <c r="G959" s="26"/>
      <c r="H959" s="26"/>
      <c r="I959" s="58"/>
      <c r="J959" s="26"/>
      <c r="K959" s="37"/>
    </row>
    <row r="960" spans="1:11">
      <c r="A960" s="97"/>
      <c r="B960" s="40"/>
      <c r="C960" s="41"/>
      <c r="D960" s="42"/>
      <c r="E960" s="42"/>
      <c r="F960" s="43"/>
      <c r="G960" s="40"/>
      <c r="H960" s="40"/>
      <c r="I960" s="76"/>
      <c r="J960" s="40"/>
      <c r="K960" s="37"/>
    </row>
    <row r="961" spans="1:11">
      <c r="A961" s="94"/>
      <c r="B961" s="26"/>
      <c r="C961" s="34"/>
      <c r="D961" s="35"/>
      <c r="E961" s="35"/>
      <c r="F961" s="36"/>
      <c r="G961" s="26"/>
      <c r="H961" s="26"/>
      <c r="I961" s="58"/>
      <c r="J961" s="26"/>
      <c r="K961" s="37"/>
    </row>
    <row r="962" spans="1:11">
      <c r="A962" s="94"/>
      <c r="B962" s="26"/>
      <c r="C962" s="34"/>
      <c r="D962" s="35"/>
      <c r="E962" s="35"/>
      <c r="F962" s="36"/>
      <c r="G962" s="26"/>
      <c r="H962" s="26"/>
      <c r="I962" s="58"/>
      <c r="J962" s="26"/>
      <c r="K962" s="37"/>
    </row>
    <row r="963" spans="1:11" s="66" customFormat="1">
      <c r="A963" s="95"/>
      <c r="B963" s="61"/>
      <c r="C963" s="62"/>
      <c r="D963" s="63"/>
      <c r="E963" s="63"/>
      <c r="F963" s="64"/>
      <c r="G963" s="61"/>
      <c r="H963" s="46"/>
      <c r="I963" s="67"/>
      <c r="J963" s="68"/>
      <c r="K963" s="65"/>
    </row>
    <row r="964" spans="1:11" s="66" customFormat="1">
      <c r="A964" s="95"/>
      <c r="B964" s="61"/>
      <c r="C964" s="62"/>
      <c r="D964" s="63"/>
      <c r="E964" s="63"/>
      <c r="F964" s="64"/>
      <c r="G964" s="61"/>
      <c r="H964" s="46"/>
      <c r="I964" s="67"/>
      <c r="J964" s="67"/>
      <c r="K964" s="65"/>
    </row>
    <row r="965" spans="1:11" s="66" customFormat="1">
      <c r="A965" s="95"/>
      <c r="B965" s="61"/>
      <c r="C965" s="62"/>
      <c r="D965" s="63"/>
      <c r="E965" s="63"/>
      <c r="F965" s="64"/>
      <c r="G965" s="61"/>
      <c r="H965" s="46"/>
      <c r="I965" s="67"/>
      <c r="J965" s="67"/>
      <c r="K965" s="65"/>
    </row>
    <row r="966" spans="1:11" s="66" customFormat="1">
      <c r="A966" s="95"/>
      <c r="B966" s="61"/>
      <c r="C966" s="62"/>
      <c r="D966" s="63"/>
      <c r="E966" s="63"/>
      <c r="F966" s="64"/>
      <c r="G966" s="61"/>
      <c r="H966" s="46"/>
      <c r="I966" s="67"/>
      <c r="J966" s="67"/>
      <c r="K966" s="65"/>
    </row>
    <row r="967" spans="1:11" s="66" customFormat="1">
      <c r="A967" s="95"/>
      <c r="B967" s="61"/>
      <c r="C967" s="62"/>
      <c r="D967" s="63"/>
      <c r="E967" s="63"/>
      <c r="F967" s="64"/>
      <c r="G967" s="61"/>
      <c r="H967" s="46"/>
      <c r="I967" s="67"/>
      <c r="J967" s="67"/>
      <c r="K967" s="65"/>
    </row>
    <row r="968" spans="1:11" s="66" customFormat="1">
      <c r="A968" s="95"/>
      <c r="B968" s="61"/>
      <c r="C968" s="62"/>
      <c r="D968" s="63"/>
      <c r="E968" s="63"/>
      <c r="F968" s="64"/>
      <c r="G968" s="61"/>
      <c r="H968" s="46"/>
      <c r="I968" s="67"/>
      <c r="J968" s="75"/>
      <c r="K968" s="65"/>
    </row>
    <row r="969" spans="1:11" s="66" customFormat="1">
      <c r="A969" s="95"/>
      <c r="B969" s="61"/>
      <c r="C969" s="62"/>
      <c r="D969" s="63"/>
      <c r="E969" s="63"/>
      <c r="F969" s="64"/>
      <c r="G969" s="61"/>
      <c r="H969" s="46"/>
      <c r="I969" s="67"/>
      <c r="J969" s="67"/>
      <c r="K969" s="65"/>
    </row>
    <row r="970" spans="1:11" s="66" customFormat="1">
      <c r="A970" s="95"/>
      <c r="B970" s="61"/>
      <c r="C970" s="62"/>
      <c r="D970" s="63"/>
      <c r="E970" s="63"/>
      <c r="F970" s="64"/>
      <c r="G970" s="61"/>
      <c r="H970" s="46"/>
      <c r="I970" s="67"/>
      <c r="J970" s="67"/>
      <c r="K970" s="65"/>
    </row>
    <row r="971" spans="1:11" s="66" customFormat="1">
      <c r="A971" s="95"/>
      <c r="B971" s="61"/>
      <c r="C971" s="62"/>
      <c r="D971" s="63"/>
      <c r="E971" s="63"/>
      <c r="F971" s="64"/>
      <c r="G971" s="61"/>
      <c r="H971" s="46"/>
      <c r="I971" s="67"/>
      <c r="J971" s="67"/>
      <c r="K971" s="65"/>
    </row>
    <row r="972" spans="1:11" s="66" customFormat="1">
      <c r="A972" s="95"/>
      <c r="B972" s="61"/>
      <c r="C972" s="62"/>
      <c r="D972" s="63"/>
      <c r="E972" s="63"/>
      <c r="F972" s="64"/>
      <c r="G972" s="61"/>
      <c r="H972" s="46"/>
      <c r="I972" s="75"/>
      <c r="J972" s="67"/>
      <c r="K972" s="65"/>
    </row>
    <row r="973" spans="1:11" s="66" customFormat="1">
      <c r="A973" s="95"/>
      <c r="B973" s="61"/>
      <c r="C973" s="62"/>
      <c r="D973" s="63"/>
      <c r="E973" s="63"/>
      <c r="F973" s="64"/>
      <c r="G973" s="61"/>
      <c r="H973" s="46"/>
      <c r="I973" s="75"/>
      <c r="J973" s="67"/>
      <c r="K973" s="65"/>
    </row>
    <row r="974" spans="1:11" s="66" customFormat="1">
      <c r="A974" s="95"/>
      <c r="B974" s="61"/>
      <c r="C974" s="62"/>
      <c r="D974" s="63"/>
      <c r="E974" s="63"/>
      <c r="F974" s="64"/>
      <c r="G974" s="61"/>
      <c r="H974" s="46"/>
      <c r="I974" s="75"/>
      <c r="J974" s="68"/>
      <c r="K974" s="65"/>
    </row>
    <row r="975" spans="1:11" s="66" customFormat="1">
      <c r="A975" s="95"/>
      <c r="B975" s="61"/>
      <c r="C975" s="62"/>
      <c r="D975" s="63"/>
      <c r="E975" s="63"/>
      <c r="F975" s="64"/>
      <c r="G975" s="61"/>
      <c r="H975" s="46"/>
      <c r="I975" s="75"/>
      <c r="J975" s="67"/>
      <c r="K975" s="65"/>
    </row>
    <row r="976" spans="1:11" s="66" customFormat="1">
      <c r="A976" s="95"/>
      <c r="B976" s="61"/>
      <c r="C976" s="62"/>
      <c r="D976" s="63"/>
      <c r="E976" s="63"/>
      <c r="F976" s="64"/>
      <c r="G976" s="61"/>
      <c r="H976" s="46"/>
      <c r="I976" s="75"/>
      <c r="J976" s="67"/>
      <c r="K976" s="65"/>
    </row>
    <row r="977" spans="1:11" s="66" customFormat="1">
      <c r="A977" s="95"/>
      <c r="B977" s="61"/>
      <c r="C977" s="62"/>
      <c r="D977" s="63"/>
      <c r="E977" s="63"/>
      <c r="F977" s="64"/>
      <c r="G977" s="61"/>
      <c r="H977" s="46"/>
      <c r="I977" s="75"/>
      <c r="J977" s="67"/>
      <c r="K977" s="65"/>
    </row>
    <row r="978" spans="1:11" s="66" customFormat="1">
      <c r="A978" s="95"/>
      <c r="B978" s="61"/>
      <c r="C978" s="62"/>
      <c r="D978" s="63"/>
      <c r="E978" s="63"/>
      <c r="F978" s="64"/>
      <c r="G978" s="61"/>
      <c r="H978" s="46"/>
      <c r="I978" s="75"/>
      <c r="J978" s="67"/>
      <c r="K978" s="65"/>
    </row>
    <row r="979" spans="1:11" s="66" customFormat="1">
      <c r="A979" s="95"/>
      <c r="B979" s="61"/>
      <c r="C979" s="62"/>
      <c r="D979" s="63"/>
      <c r="E979" s="63"/>
      <c r="F979" s="64"/>
      <c r="G979" s="61"/>
      <c r="H979" s="46"/>
      <c r="I979" s="75"/>
      <c r="J979" s="67"/>
      <c r="K979" s="65"/>
    </row>
    <row r="980" spans="1:11" s="66" customFormat="1">
      <c r="A980" s="95"/>
      <c r="B980" s="61"/>
      <c r="C980" s="62"/>
      <c r="D980" s="63"/>
      <c r="E980" s="63"/>
      <c r="F980" s="64"/>
      <c r="G980" s="46"/>
      <c r="H980" s="46"/>
      <c r="I980" s="75"/>
      <c r="J980" s="67"/>
      <c r="K980" s="65"/>
    </row>
    <row r="981" spans="1:11" s="66" customFormat="1">
      <c r="A981" s="95"/>
      <c r="B981" s="61"/>
      <c r="C981" s="62"/>
      <c r="D981" s="63"/>
      <c r="E981" s="63"/>
      <c r="F981" s="64"/>
      <c r="G981" s="61"/>
      <c r="H981" s="46"/>
      <c r="I981" s="67"/>
      <c r="J981" s="68"/>
      <c r="K981" s="65"/>
    </row>
    <row r="982" spans="1:11" s="66" customFormat="1">
      <c r="A982" s="95"/>
      <c r="B982" s="61"/>
      <c r="C982" s="62"/>
      <c r="D982" s="63"/>
      <c r="E982" s="63"/>
      <c r="F982" s="64"/>
      <c r="G982" s="61"/>
      <c r="H982" s="46"/>
      <c r="I982" s="67"/>
      <c r="J982" s="67"/>
      <c r="K982" s="65"/>
    </row>
    <row r="983" spans="1:11" s="66" customFormat="1">
      <c r="A983" s="95"/>
      <c r="B983" s="61"/>
      <c r="C983" s="74"/>
      <c r="D983" s="63"/>
      <c r="E983" s="63"/>
      <c r="F983" s="64"/>
      <c r="G983" s="61"/>
      <c r="H983" s="46"/>
      <c r="I983" s="67"/>
      <c r="J983" s="67"/>
      <c r="K983" s="65"/>
    </row>
    <row r="984" spans="1:11" s="66" customFormat="1">
      <c r="A984" s="95"/>
      <c r="B984" s="61"/>
      <c r="C984" s="62"/>
      <c r="D984" s="63"/>
      <c r="E984" s="63"/>
      <c r="F984" s="64"/>
      <c r="G984" s="61"/>
      <c r="H984" s="46"/>
      <c r="I984" s="67"/>
      <c r="J984" s="67"/>
      <c r="K984" s="65"/>
    </row>
    <row r="985" spans="1:11" s="66" customFormat="1">
      <c r="A985" s="95"/>
      <c r="B985" s="61"/>
      <c r="C985" s="62"/>
      <c r="D985" s="63"/>
      <c r="E985" s="63"/>
      <c r="F985" s="64"/>
      <c r="G985" s="61"/>
      <c r="H985" s="46"/>
      <c r="I985" s="67"/>
      <c r="J985" s="67"/>
      <c r="K985" s="65"/>
    </row>
    <row r="986" spans="1:11" s="66" customFormat="1">
      <c r="A986" s="95"/>
      <c r="B986" s="61"/>
      <c r="C986" s="62"/>
      <c r="D986" s="63"/>
      <c r="E986" s="63"/>
      <c r="F986" s="64"/>
      <c r="G986" s="61"/>
      <c r="H986" s="46"/>
      <c r="I986" s="67"/>
      <c r="J986" s="67"/>
      <c r="K986" s="65"/>
    </row>
    <row r="987" spans="1:11" s="66" customFormat="1">
      <c r="A987" s="95"/>
      <c r="B987" s="61"/>
      <c r="C987" s="62"/>
      <c r="D987" s="63"/>
      <c r="E987" s="63"/>
      <c r="F987" s="64"/>
      <c r="G987" s="61"/>
      <c r="H987" s="46"/>
      <c r="I987" s="67"/>
      <c r="J987" s="67"/>
      <c r="K987" s="65"/>
    </row>
    <row r="988" spans="1:11" s="66" customFormat="1">
      <c r="A988" s="95"/>
      <c r="B988" s="61"/>
      <c r="C988" s="62"/>
      <c r="D988" s="63"/>
      <c r="E988" s="63"/>
      <c r="F988" s="64"/>
      <c r="G988" s="61"/>
      <c r="H988" s="46"/>
      <c r="I988" s="67"/>
      <c r="J988" s="67"/>
      <c r="K988" s="65"/>
    </row>
    <row r="989" spans="1:11" s="66" customFormat="1">
      <c r="A989" s="95"/>
      <c r="B989" s="61"/>
      <c r="C989" s="62"/>
      <c r="D989" s="63"/>
      <c r="E989" s="63"/>
      <c r="F989" s="64"/>
      <c r="G989" s="61"/>
      <c r="H989" s="46"/>
      <c r="I989" s="67"/>
      <c r="J989" s="67"/>
      <c r="K989" s="65"/>
    </row>
    <row r="990" spans="1:11" s="66" customFormat="1">
      <c r="A990" s="95"/>
      <c r="B990" s="61"/>
      <c r="C990" s="62"/>
      <c r="D990" s="63"/>
      <c r="E990" s="63"/>
      <c r="F990" s="64"/>
      <c r="G990" s="61"/>
      <c r="H990" s="46"/>
      <c r="I990" s="67"/>
      <c r="J990" s="67"/>
      <c r="K990" s="65"/>
    </row>
    <row r="991" spans="1:11" s="66" customFormat="1">
      <c r="A991" s="95"/>
      <c r="B991" s="61"/>
      <c r="C991" s="62"/>
      <c r="D991" s="63"/>
      <c r="E991" s="63"/>
      <c r="F991" s="64"/>
      <c r="G991" s="61"/>
      <c r="H991" s="46"/>
      <c r="I991" s="67"/>
      <c r="J991" s="67"/>
      <c r="K991" s="65"/>
    </row>
    <row r="992" spans="1:11" s="66" customFormat="1">
      <c r="A992" s="95"/>
      <c r="B992" s="61"/>
      <c r="C992" s="62"/>
      <c r="D992" s="63"/>
      <c r="E992" s="63"/>
      <c r="F992" s="64"/>
      <c r="G992" s="61"/>
      <c r="H992" s="46"/>
      <c r="I992" s="67"/>
      <c r="J992" s="67"/>
      <c r="K992" s="65"/>
    </row>
    <row r="993" spans="1:11" s="66" customFormat="1">
      <c r="A993" s="95"/>
      <c r="B993" s="61"/>
      <c r="C993" s="62"/>
      <c r="D993" s="63"/>
      <c r="E993" s="63"/>
      <c r="F993" s="64"/>
      <c r="G993" s="61"/>
      <c r="H993" s="46"/>
      <c r="I993" s="67"/>
      <c r="J993" s="67"/>
      <c r="K993" s="65"/>
    </row>
    <row r="994" spans="1:11" s="66" customFormat="1">
      <c r="A994" s="95"/>
      <c r="B994" s="61"/>
      <c r="C994" s="62"/>
      <c r="D994" s="63"/>
      <c r="E994" s="63"/>
      <c r="F994" s="64"/>
      <c r="G994" s="61"/>
      <c r="H994" s="46"/>
      <c r="I994" s="75"/>
      <c r="J994" s="67"/>
      <c r="K994" s="65"/>
    </row>
    <row r="995" spans="1:11" s="66" customFormat="1">
      <c r="A995" s="95"/>
      <c r="B995" s="61"/>
      <c r="C995" s="62"/>
      <c r="D995" s="63"/>
      <c r="E995" s="63"/>
      <c r="F995" s="64"/>
      <c r="G995" s="61"/>
      <c r="H995" s="46"/>
      <c r="I995" s="67"/>
      <c r="J995" s="67"/>
      <c r="K995" s="65"/>
    </row>
    <row r="996" spans="1:11" s="66" customFormat="1">
      <c r="A996" s="95"/>
      <c r="B996" s="61"/>
      <c r="C996" s="62"/>
      <c r="D996" s="63"/>
      <c r="E996" s="63"/>
      <c r="F996" s="64"/>
      <c r="G996" s="61"/>
      <c r="H996" s="46"/>
      <c r="I996" s="67"/>
      <c r="J996" s="67"/>
      <c r="K996" s="65"/>
    </row>
    <row r="997" spans="1:11" s="66" customFormat="1">
      <c r="A997" s="95"/>
      <c r="B997" s="61"/>
      <c r="C997" s="62"/>
      <c r="D997" s="63"/>
      <c r="E997" s="63"/>
      <c r="F997" s="64"/>
      <c r="G997" s="61"/>
      <c r="H997" s="46"/>
      <c r="I997" s="67"/>
      <c r="J997" s="67"/>
      <c r="K997" s="65"/>
    </row>
    <row r="998" spans="1:11">
      <c r="A998" s="94"/>
      <c r="B998" s="61"/>
      <c r="C998" s="62"/>
      <c r="D998" s="63"/>
      <c r="E998" s="63"/>
      <c r="F998" s="64"/>
      <c r="G998" s="61"/>
      <c r="H998" s="46"/>
      <c r="I998" s="67"/>
      <c r="J998" s="67"/>
      <c r="K998" s="37"/>
    </row>
    <row r="999" spans="1:11">
      <c r="A999" s="94"/>
      <c r="B999" s="61"/>
      <c r="C999" s="62"/>
      <c r="D999" s="63"/>
      <c r="E999" s="63"/>
      <c r="F999" s="64"/>
      <c r="G999" s="61"/>
      <c r="H999" s="46"/>
      <c r="I999" s="67"/>
      <c r="J999" s="67"/>
      <c r="K999" s="37"/>
    </row>
    <row r="1000" spans="1:11">
      <c r="A1000" s="94"/>
      <c r="B1000" s="61"/>
      <c r="C1000" s="62"/>
      <c r="D1000" s="63"/>
      <c r="E1000" s="63"/>
      <c r="F1000" s="64"/>
      <c r="G1000" s="61"/>
      <c r="H1000" s="46"/>
      <c r="I1000" s="67"/>
      <c r="J1000" s="67"/>
      <c r="K1000" s="37"/>
    </row>
    <row r="1001" spans="1:11">
      <c r="A1001" s="94"/>
      <c r="B1001" s="61"/>
      <c r="C1001" s="62"/>
      <c r="D1001" s="63"/>
      <c r="E1001" s="63"/>
      <c r="F1001" s="64"/>
      <c r="G1001" s="61"/>
      <c r="H1001" s="46"/>
      <c r="I1001" s="67"/>
      <c r="J1001" s="67"/>
      <c r="K1001" s="37"/>
    </row>
    <row r="1002" spans="1:11">
      <c r="A1002" s="94"/>
      <c r="B1002" s="61"/>
      <c r="C1002" s="62"/>
      <c r="D1002" s="63"/>
      <c r="E1002" s="63"/>
      <c r="F1002" s="64"/>
      <c r="G1002" s="61"/>
      <c r="H1002" s="46"/>
      <c r="I1002" s="67"/>
      <c r="J1002" s="67"/>
      <c r="K1002" s="37"/>
    </row>
    <row r="1003" spans="1:11">
      <c r="A1003" s="94"/>
      <c r="B1003" s="61"/>
      <c r="C1003" s="62"/>
      <c r="D1003" s="63"/>
      <c r="E1003" s="63"/>
      <c r="F1003" s="64"/>
      <c r="G1003" s="61"/>
      <c r="H1003" s="46"/>
      <c r="I1003" s="67"/>
      <c r="J1003" s="67"/>
      <c r="K1003" s="37"/>
    </row>
    <row r="1004" spans="1:11">
      <c r="A1004" s="94"/>
      <c r="B1004" s="61"/>
      <c r="C1004" s="62"/>
      <c r="D1004" s="63"/>
      <c r="E1004" s="63"/>
      <c r="F1004" s="64"/>
      <c r="G1004" s="61"/>
      <c r="H1004" s="46"/>
      <c r="I1004" s="67"/>
      <c r="J1004" s="67"/>
      <c r="K1004" s="37"/>
    </row>
    <row r="1005" spans="1:11">
      <c r="A1005" s="94"/>
      <c r="B1005" s="61"/>
      <c r="C1005" s="62"/>
      <c r="D1005" s="63"/>
      <c r="E1005" s="63"/>
      <c r="F1005" s="64"/>
      <c r="G1005" s="61"/>
      <c r="H1005" s="46"/>
      <c r="I1005" s="67"/>
      <c r="J1005" s="67"/>
      <c r="K1005" s="37"/>
    </row>
    <row r="1006" spans="1:11">
      <c r="A1006" s="94"/>
      <c r="B1006" s="61"/>
      <c r="C1006" s="62"/>
      <c r="D1006" s="63"/>
      <c r="E1006" s="63"/>
      <c r="F1006" s="64"/>
      <c r="G1006" s="61"/>
      <c r="H1006" s="46"/>
      <c r="I1006" s="67"/>
      <c r="J1006" s="67"/>
      <c r="K1006" s="37"/>
    </row>
    <row r="1007" spans="1:11">
      <c r="A1007" s="94"/>
      <c r="B1007" s="61"/>
      <c r="C1007" s="62"/>
      <c r="D1007" s="63"/>
      <c r="E1007" s="63"/>
      <c r="F1007" s="64"/>
      <c r="G1007" s="61"/>
      <c r="H1007" s="46"/>
      <c r="I1007" s="67"/>
      <c r="J1007" s="67"/>
      <c r="K1007" s="37"/>
    </row>
    <row r="1008" spans="1:11">
      <c r="A1008" s="94"/>
      <c r="B1008" s="61"/>
      <c r="C1008" s="62"/>
      <c r="D1008" s="63"/>
      <c r="E1008" s="63"/>
      <c r="F1008" s="64"/>
      <c r="G1008" s="61"/>
      <c r="H1008" s="46"/>
      <c r="I1008" s="67"/>
      <c r="J1008" s="67"/>
      <c r="K1008" s="37"/>
    </row>
    <row r="1009" spans="1:11">
      <c r="A1009" s="94"/>
      <c r="B1009" s="61"/>
      <c r="C1009" s="62"/>
      <c r="D1009" s="63"/>
      <c r="E1009" s="63"/>
      <c r="F1009" s="64"/>
      <c r="G1009" s="61"/>
      <c r="H1009" s="72"/>
      <c r="I1009" s="67"/>
      <c r="J1009" s="67"/>
      <c r="K1009" s="37"/>
    </row>
    <row r="1010" spans="1:11">
      <c r="A1010" s="94"/>
      <c r="B1010" s="61"/>
      <c r="C1010" s="62"/>
      <c r="D1010" s="63"/>
      <c r="E1010" s="63"/>
      <c r="F1010" s="64"/>
      <c r="G1010" s="61"/>
      <c r="H1010" s="46"/>
      <c r="I1010" s="67"/>
      <c r="J1010" s="67"/>
      <c r="K1010" s="37"/>
    </row>
    <row r="1011" spans="1:11">
      <c r="A1011" s="94"/>
      <c r="B1011" s="61"/>
      <c r="C1011" s="62"/>
      <c r="D1011" s="63"/>
      <c r="E1011" s="63"/>
      <c r="F1011" s="64"/>
      <c r="G1011" s="61"/>
      <c r="H1011" s="46"/>
      <c r="I1011" s="67"/>
      <c r="J1011" s="67"/>
      <c r="K1011" s="37"/>
    </row>
    <row r="1012" spans="1:11">
      <c r="A1012" s="94"/>
      <c r="B1012" s="61"/>
      <c r="C1012" s="62"/>
      <c r="D1012" s="63"/>
      <c r="E1012" s="63"/>
      <c r="F1012" s="64"/>
      <c r="G1012" s="61"/>
      <c r="H1012" s="46"/>
      <c r="I1012" s="67"/>
      <c r="J1012" s="67"/>
      <c r="K1012" s="37"/>
    </row>
    <row r="1013" spans="1:11">
      <c r="A1013" s="94"/>
      <c r="B1013" s="61"/>
      <c r="C1013" s="62"/>
      <c r="D1013" s="63"/>
      <c r="E1013" s="63"/>
      <c r="F1013" s="64"/>
      <c r="G1013" s="61"/>
      <c r="H1013" s="46"/>
      <c r="I1013" s="67"/>
      <c r="J1013" s="67"/>
      <c r="K1013" s="37"/>
    </row>
    <row r="1014" spans="1:11">
      <c r="A1014" s="94"/>
      <c r="B1014" s="61"/>
      <c r="C1014" s="62"/>
      <c r="D1014" s="63"/>
      <c r="E1014" s="63"/>
      <c r="F1014" s="64"/>
      <c r="G1014" s="61"/>
      <c r="H1014" s="46"/>
      <c r="I1014" s="67"/>
      <c r="J1014" s="67"/>
      <c r="K1014" s="37"/>
    </row>
    <row r="1015" spans="1:11">
      <c r="A1015" s="94"/>
      <c r="B1015" s="61"/>
      <c r="C1015" s="62"/>
      <c r="D1015" s="63"/>
      <c r="E1015" s="63"/>
      <c r="F1015" s="64"/>
      <c r="G1015" s="61"/>
      <c r="H1015" s="46"/>
      <c r="I1015" s="67"/>
      <c r="J1015" s="67"/>
      <c r="K1015" s="37"/>
    </row>
    <row r="1016" spans="1:11">
      <c r="A1016" s="94"/>
      <c r="B1016" s="61"/>
      <c r="C1016" s="62"/>
      <c r="D1016" s="63"/>
      <c r="E1016" s="63"/>
      <c r="F1016" s="64"/>
      <c r="G1016" s="61"/>
      <c r="H1016" s="46"/>
      <c r="I1016" s="67"/>
      <c r="J1016" s="67"/>
      <c r="K1016" s="37"/>
    </row>
    <row r="1017" spans="1:11">
      <c r="A1017" s="94"/>
      <c r="B1017" s="61"/>
      <c r="C1017" s="62"/>
      <c r="D1017" s="63"/>
      <c r="E1017" s="63"/>
      <c r="F1017" s="64"/>
      <c r="G1017" s="61"/>
      <c r="H1017" s="46"/>
      <c r="I1017" s="67"/>
      <c r="J1017" s="67"/>
      <c r="K1017" s="37"/>
    </row>
    <row r="1018" spans="1:11">
      <c r="A1018" s="94"/>
      <c r="B1018" s="61"/>
      <c r="C1018" s="62"/>
      <c r="D1018" s="63"/>
      <c r="E1018" s="63"/>
      <c r="F1018" s="64"/>
      <c r="G1018" s="61"/>
      <c r="H1018" s="46"/>
      <c r="I1018" s="67"/>
      <c r="J1018" s="67"/>
      <c r="K1018" s="37"/>
    </row>
    <row r="1019" spans="1:11">
      <c r="A1019" s="94"/>
      <c r="B1019" s="61"/>
      <c r="C1019" s="62"/>
      <c r="D1019" s="63"/>
      <c r="E1019" s="63"/>
      <c r="F1019" s="64"/>
      <c r="G1019" s="61"/>
      <c r="H1019" s="46"/>
      <c r="I1019" s="67"/>
      <c r="J1019" s="67"/>
      <c r="K1019" s="37"/>
    </row>
    <row r="1020" spans="1:11">
      <c r="A1020" s="94"/>
      <c r="B1020" s="61"/>
      <c r="C1020" s="62"/>
      <c r="D1020" s="63"/>
      <c r="E1020" s="63"/>
      <c r="F1020" s="64"/>
      <c r="G1020" s="61"/>
      <c r="H1020" s="46"/>
      <c r="I1020" s="67"/>
      <c r="J1020" s="68"/>
      <c r="K1020" s="37"/>
    </row>
    <row r="1021" spans="1:11">
      <c r="A1021" s="94"/>
      <c r="B1021" s="61"/>
      <c r="C1021" s="62"/>
      <c r="D1021" s="63"/>
      <c r="E1021" s="63"/>
      <c r="F1021" s="64"/>
      <c r="G1021" s="61"/>
      <c r="H1021" s="46"/>
      <c r="I1021" s="67"/>
      <c r="J1021" s="67"/>
      <c r="K1021" s="37"/>
    </row>
    <row r="1022" spans="1:11">
      <c r="A1022" s="94"/>
      <c r="B1022" s="61"/>
      <c r="C1022" s="62"/>
      <c r="D1022" s="63"/>
      <c r="E1022" s="63"/>
      <c r="F1022" s="64"/>
      <c r="G1022" s="61"/>
      <c r="H1022" s="46"/>
      <c r="I1022" s="67"/>
      <c r="J1022" s="67"/>
      <c r="K1022" s="37"/>
    </row>
    <row r="1023" spans="1:11">
      <c r="A1023" s="94"/>
      <c r="B1023" s="61"/>
      <c r="C1023" s="74"/>
      <c r="D1023" s="63"/>
      <c r="E1023" s="63"/>
      <c r="F1023" s="64"/>
      <c r="G1023" s="61"/>
      <c r="H1023" s="46"/>
      <c r="I1023" s="67"/>
      <c r="J1023" s="67"/>
      <c r="K1023" s="37"/>
    </row>
    <row r="1024" spans="1:11">
      <c r="A1024" s="94"/>
      <c r="B1024" s="61"/>
      <c r="C1024" s="62"/>
      <c r="D1024" s="63"/>
      <c r="E1024" s="63"/>
      <c r="F1024" s="64"/>
      <c r="G1024" s="61"/>
      <c r="H1024" s="46"/>
      <c r="I1024" s="67"/>
      <c r="J1024" s="67"/>
      <c r="K1024" s="37"/>
    </row>
    <row r="1025" spans="1:11">
      <c r="A1025" s="94"/>
      <c r="B1025" s="61"/>
      <c r="C1025" s="62"/>
      <c r="D1025" s="63"/>
      <c r="E1025" s="63"/>
      <c r="F1025" s="64"/>
      <c r="G1025" s="61"/>
      <c r="H1025" s="46"/>
      <c r="I1025" s="67"/>
      <c r="J1025" s="67"/>
      <c r="K1025" s="37"/>
    </row>
    <row r="1026" spans="1:11">
      <c r="A1026" s="94"/>
      <c r="B1026" s="61"/>
      <c r="C1026" s="62"/>
      <c r="D1026" s="63"/>
      <c r="E1026" s="63"/>
      <c r="F1026" s="64"/>
      <c r="G1026" s="61"/>
      <c r="H1026" s="46"/>
      <c r="I1026" s="67"/>
      <c r="J1026" s="67"/>
      <c r="K1026" s="37"/>
    </row>
    <row r="1027" spans="1:11">
      <c r="A1027" s="94"/>
      <c r="B1027" s="61"/>
      <c r="C1027" s="62"/>
      <c r="D1027" s="63"/>
      <c r="E1027" s="63"/>
      <c r="F1027" s="64"/>
      <c r="G1027" s="61"/>
      <c r="H1027" s="46"/>
      <c r="I1027" s="67"/>
      <c r="J1027" s="67"/>
      <c r="K1027" s="37"/>
    </row>
    <row r="1028" spans="1:11">
      <c r="A1028" s="94"/>
      <c r="B1028" s="61"/>
      <c r="C1028" s="62"/>
      <c r="D1028" s="63"/>
      <c r="E1028" s="63"/>
      <c r="F1028" s="64"/>
      <c r="G1028" s="61"/>
      <c r="H1028" s="46"/>
      <c r="I1028" s="67"/>
      <c r="J1028" s="67"/>
      <c r="K1028" s="37"/>
    </row>
    <row r="1029" spans="1:11">
      <c r="A1029" s="94"/>
      <c r="B1029" s="61"/>
      <c r="C1029" s="62"/>
      <c r="D1029" s="63"/>
      <c r="E1029" s="63"/>
      <c r="F1029" s="64"/>
      <c r="G1029" s="61"/>
      <c r="H1029" s="46"/>
      <c r="I1029" s="67"/>
      <c r="J1029" s="67"/>
      <c r="K1029" s="37"/>
    </row>
    <row r="1030" spans="1:11">
      <c r="A1030" s="94"/>
      <c r="B1030" s="61"/>
      <c r="C1030" s="62"/>
      <c r="D1030" s="63"/>
      <c r="E1030" s="63"/>
      <c r="F1030" s="64"/>
      <c r="G1030" s="61"/>
      <c r="H1030" s="46"/>
      <c r="I1030" s="67"/>
      <c r="J1030" s="67"/>
      <c r="K1030" s="37"/>
    </row>
    <row r="1031" spans="1:11">
      <c r="A1031" s="94"/>
      <c r="B1031" s="61"/>
      <c r="C1031" s="62"/>
      <c r="D1031" s="63"/>
      <c r="E1031" s="63"/>
      <c r="F1031" s="64"/>
      <c r="G1031" s="61"/>
      <c r="H1031" s="46"/>
      <c r="I1031" s="67"/>
      <c r="J1031" s="67"/>
      <c r="K1031" s="37"/>
    </row>
    <row r="1032" spans="1:11">
      <c r="A1032" s="94"/>
      <c r="B1032" s="61"/>
      <c r="C1032" s="62"/>
      <c r="D1032" s="63"/>
      <c r="E1032" s="63"/>
      <c r="F1032" s="64"/>
      <c r="G1032" s="61"/>
      <c r="H1032" s="46"/>
      <c r="I1032" s="67"/>
      <c r="J1032" s="67"/>
      <c r="K1032" s="37"/>
    </row>
    <row r="1033" spans="1:11">
      <c r="A1033" s="94"/>
      <c r="B1033" s="61"/>
      <c r="C1033" s="62"/>
      <c r="D1033" s="63"/>
      <c r="E1033" s="63"/>
      <c r="F1033" s="64"/>
      <c r="G1033" s="61"/>
      <c r="H1033" s="72"/>
      <c r="I1033" s="68"/>
      <c r="J1033" s="67"/>
      <c r="K1033" s="37"/>
    </row>
    <row r="1034" spans="1:11">
      <c r="A1034" s="94"/>
      <c r="B1034" s="61"/>
      <c r="C1034" s="62"/>
      <c r="D1034" s="63"/>
      <c r="E1034" s="63"/>
      <c r="F1034" s="64"/>
      <c r="G1034" s="61"/>
      <c r="H1034" s="46"/>
      <c r="I1034" s="68"/>
      <c r="J1034" s="67"/>
      <c r="K1034" s="37"/>
    </row>
    <row r="1035" spans="1:11">
      <c r="A1035" s="94"/>
      <c r="B1035" s="61"/>
      <c r="C1035" s="62"/>
      <c r="D1035" s="63"/>
      <c r="E1035" s="63"/>
      <c r="F1035" s="64"/>
      <c r="G1035" s="61"/>
      <c r="H1035" s="46"/>
      <c r="I1035" s="68"/>
      <c r="J1035" s="67"/>
      <c r="K1035" s="37"/>
    </row>
    <row r="1036" spans="1:11">
      <c r="A1036" s="94"/>
      <c r="B1036" s="61"/>
      <c r="C1036" s="62"/>
      <c r="D1036" s="63"/>
      <c r="E1036" s="63"/>
      <c r="F1036" s="64"/>
      <c r="G1036" s="61"/>
      <c r="H1036" s="46"/>
      <c r="I1036" s="67"/>
      <c r="J1036" s="67"/>
      <c r="K1036" s="37"/>
    </row>
    <row r="1037" spans="1:11">
      <c r="A1037" s="94"/>
      <c r="B1037" s="61"/>
      <c r="C1037" s="62"/>
      <c r="D1037" s="63"/>
      <c r="E1037" s="63"/>
      <c r="F1037" s="64"/>
      <c r="G1037" s="61"/>
      <c r="H1037" s="46"/>
      <c r="I1037" s="67"/>
      <c r="J1037" s="67"/>
      <c r="K1037" s="37"/>
    </row>
    <row r="1038" spans="1:11">
      <c r="A1038" s="94"/>
      <c r="B1038" s="61"/>
      <c r="C1038" s="62"/>
      <c r="D1038" s="63"/>
      <c r="E1038" s="63"/>
      <c r="F1038" s="64"/>
      <c r="G1038" s="61"/>
      <c r="H1038" s="46"/>
      <c r="I1038" s="67"/>
      <c r="J1038" s="67"/>
      <c r="K1038" s="37"/>
    </row>
    <row r="1039" spans="1:11">
      <c r="A1039" s="94"/>
      <c r="B1039" s="61"/>
      <c r="C1039" s="62"/>
      <c r="D1039" s="63"/>
      <c r="E1039" s="63"/>
      <c r="F1039" s="64"/>
      <c r="G1039" s="61"/>
      <c r="H1039" s="46"/>
      <c r="I1039" s="67"/>
      <c r="J1039" s="67"/>
      <c r="K1039" s="37"/>
    </row>
    <row r="1040" spans="1:11">
      <c r="A1040" s="94"/>
      <c r="B1040" s="61"/>
      <c r="C1040" s="62"/>
      <c r="D1040" s="63"/>
      <c r="E1040" s="63"/>
      <c r="F1040" s="64"/>
      <c r="G1040" s="61"/>
      <c r="H1040" s="46"/>
      <c r="I1040" s="67"/>
      <c r="J1040" s="67"/>
      <c r="K1040" s="37"/>
    </row>
    <row r="1041" spans="1:11">
      <c r="A1041" s="94"/>
      <c r="B1041" s="61"/>
      <c r="C1041" s="62"/>
      <c r="D1041" s="63"/>
      <c r="E1041" s="63"/>
      <c r="F1041" s="64"/>
      <c r="G1041" s="61"/>
      <c r="H1041" s="46"/>
      <c r="I1041" s="67"/>
      <c r="J1041" s="67"/>
      <c r="K1041" s="37"/>
    </row>
    <row r="1042" spans="1:11">
      <c r="A1042" s="94"/>
      <c r="B1042" s="61"/>
      <c r="C1042" s="62"/>
      <c r="D1042" s="63"/>
      <c r="E1042" s="63"/>
      <c r="F1042" s="64"/>
      <c r="G1042" s="61"/>
      <c r="H1042" s="46"/>
      <c r="I1042" s="67"/>
      <c r="J1042" s="67"/>
      <c r="K1042" s="37"/>
    </row>
    <row r="1043" spans="1:11">
      <c r="A1043" s="94"/>
      <c r="B1043" s="61"/>
      <c r="C1043" s="62"/>
      <c r="D1043" s="63"/>
      <c r="E1043" s="63"/>
      <c r="F1043" s="64"/>
      <c r="G1043" s="61"/>
      <c r="H1043" s="46"/>
      <c r="I1043" s="67"/>
      <c r="J1043" s="67"/>
      <c r="K1043" s="37"/>
    </row>
    <row r="1044" spans="1:11">
      <c r="A1044" s="94"/>
      <c r="B1044" s="61"/>
      <c r="C1044" s="62"/>
      <c r="D1044" s="63"/>
      <c r="E1044" s="63"/>
      <c r="F1044" s="64"/>
      <c r="G1044" s="61"/>
      <c r="H1044" s="46"/>
      <c r="I1044" s="67"/>
      <c r="J1044" s="67"/>
      <c r="K1044" s="37"/>
    </row>
    <row r="1045" spans="1:11">
      <c r="A1045" s="94"/>
      <c r="B1045" s="61"/>
      <c r="C1045" s="62"/>
      <c r="D1045" s="63"/>
      <c r="E1045" s="63"/>
      <c r="F1045" s="64"/>
      <c r="G1045" s="61"/>
      <c r="H1045" s="46"/>
      <c r="I1045" s="67"/>
      <c r="J1045" s="67"/>
      <c r="K1045" s="37"/>
    </row>
    <row r="1046" spans="1:11">
      <c r="A1046" s="94"/>
      <c r="B1046" s="61"/>
      <c r="C1046" s="62"/>
      <c r="D1046" s="63"/>
      <c r="E1046" s="63"/>
      <c r="F1046" s="64"/>
      <c r="G1046" s="61"/>
      <c r="H1046" s="46"/>
      <c r="I1046" s="67"/>
      <c r="J1046" s="67"/>
      <c r="K1046" s="37"/>
    </row>
    <row r="1047" spans="1:11">
      <c r="A1047" s="94"/>
      <c r="B1047" s="61"/>
      <c r="C1047" s="62"/>
      <c r="D1047" s="63"/>
      <c r="E1047" s="63"/>
      <c r="F1047" s="64"/>
      <c r="G1047" s="61"/>
      <c r="H1047" s="46"/>
      <c r="I1047" s="67"/>
      <c r="J1047" s="67"/>
      <c r="K1047" s="37"/>
    </row>
    <row r="1048" spans="1:11">
      <c r="A1048" s="94"/>
      <c r="B1048" s="61"/>
      <c r="C1048" s="62"/>
      <c r="D1048" s="63"/>
      <c r="E1048" s="63"/>
      <c r="F1048" s="64"/>
      <c r="G1048" s="61"/>
      <c r="H1048" s="46"/>
      <c r="I1048" s="67"/>
      <c r="J1048" s="67"/>
      <c r="K1048" s="37"/>
    </row>
    <row r="1049" spans="1:11">
      <c r="A1049" s="94"/>
      <c r="B1049" s="61"/>
      <c r="C1049" s="62"/>
      <c r="D1049" s="63"/>
      <c r="E1049" s="63"/>
      <c r="F1049" s="64"/>
      <c r="G1049" s="61"/>
      <c r="H1049" s="46"/>
      <c r="I1049" s="67"/>
      <c r="J1049" s="67"/>
      <c r="K1049" s="37"/>
    </row>
    <row r="1050" spans="1:11">
      <c r="A1050" s="94"/>
      <c r="B1050" s="61"/>
      <c r="C1050" s="62"/>
      <c r="D1050" s="63"/>
      <c r="E1050" s="63"/>
      <c r="F1050" s="64"/>
      <c r="G1050" s="61"/>
      <c r="H1050" s="46"/>
      <c r="I1050" s="67"/>
      <c r="J1050" s="67"/>
      <c r="K1050" s="37"/>
    </row>
    <row r="1051" spans="1:11">
      <c r="A1051" s="94"/>
      <c r="B1051" s="61"/>
      <c r="C1051" s="62"/>
      <c r="D1051" s="63"/>
      <c r="E1051" s="63"/>
      <c r="F1051" s="64"/>
      <c r="G1051" s="61"/>
      <c r="H1051" s="46"/>
      <c r="I1051" s="67"/>
      <c r="J1051" s="67"/>
      <c r="K1051" s="37"/>
    </row>
    <row r="1052" spans="1:11">
      <c r="A1052" s="94"/>
      <c r="B1052" s="61"/>
      <c r="C1052" s="62"/>
      <c r="D1052" s="63"/>
      <c r="E1052" s="63"/>
      <c r="F1052" s="64"/>
      <c r="G1052" s="61"/>
      <c r="H1052" s="46"/>
      <c r="I1052" s="67"/>
      <c r="J1052" s="67"/>
      <c r="K1052" s="37"/>
    </row>
    <row r="1053" spans="1:11">
      <c r="A1053" s="94"/>
      <c r="B1053" s="61"/>
      <c r="C1053" s="62"/>
      <c r="D1053" s="63"/>
      <c r="E1053" s="63"/>
      <c r="F1053" s="64"/>
      <c r="G1053" s="61"/>
      <c r="H1053" s="46"/>
      <c r="I1053" s="67"/>
      <c r="J1053" s="67"/>
      <c r="K1053" s="37"/>
    </row>
    <row r="1054" spans="1:11">
      <c r="A1054" s="94"/>
      <c r="B1054" s="61"/>
      <c r="C1054" s="62"/>
      <c r="D1054" s="63"/>
      <c r="E1054" s="63"/>
      <c r="F1054" s="64"/>
      <c r="G1054" s="61"/>
      <c r="H1054" s="46"/>
      <c r="I1054" s="67"/>
      <c r="J1054" s="67"/>
      <c r="K1054" s="37"/>
    </row>
    <row r="1055" spans="1:11">
      <c r="A1055" s="94"/>
      <c r="B1055" s="61"/>
      <c r="C1055" s="62"/>
      <c r="D1055" s="63"/>
      <c r="E1055" s="63"/>
      <c r="F1055" s="64"/>
      <c r="G1055" s="61"/>
      <c r="H1055" s="46"/>
      <c r="I1055" s="67"/>
      <c r="J1055" s="67"/>
      <c r="K1055" s="37"/>
    </row>
    <row r="1056" spans="1:11">
      <c r="A1056" s="94"/>
      <c r="B1056" s="61"/>
      <c r="C1056" s="62"/>
      <c r="D1056" s="63"/>
      <c r="E1056" s="63"/>
      <c r="F1056" s="64"/>
      <c r="G1056" s="61"/>
      <c r="H1056" s="46"/>
      <c r="I1056" s="67"/>
      <c r="J1056" s="67"/>
      <c r="K1056" s="37"/>
    </row>
    <row r="1057" spans="1:11">
      <c r="A1057" s="94"/>
      <c r="B1057" s="61"/>
      <c r="C1057" s="62"/>
      <c r="D1057" s="63"/>
      <c r="E1057" s="63"/>
      <c r="F1057" s="64"/>
      <c r="G1057" s="61"/>
      <c r="H1057" s="46"/>
      <c r="I1057" s="67"/>
      <c r="J1057" s="67"/>
      <c r="K1057" s="37"/>
    </row>
    <row r="1058" spans="1:11">
      <c r="A1058" s="94"/>
      <c r="B1058" s="61"/>
      <c r="C1058" s="62"/>
      <c r="D1058" s="63"/>
      <c r="E1058" s="63"/>
      <c r="F1058" s="64"/>
      <c r="G1058" s="61"/>
      <c r="H1058" s="46"/>
      <c r="I1058" s="67"/>
      <c r="J1058" s="67"/>
      <c r="K1058" s="37"/>
    </row>
    <row r="1059" spans="1:11">
      <c r="A1059" s="94"/>
      <c r="B1059" s="61"/>
      <c r="C1059" s="62"/>
      <c r="D1059" s="63"/>
      <c r="E1059" s="63"/>
      <c r="F1059" s="64"/>
      <c r="G1059" s="61"/>
      <c r="H1059" s="46"/>
      <c r="I1059" s="67"/>
      <c r="J1059" s="67"/>
      <c r="K1059" s="37"/>
    </row>
    <row r="1060" spans="1:11">
      <c r="A1060" s="94"/>
      <c r="B1060" s="61"/>
      <c r="C1060" s="62"/>
      <c r="D1060" s="63"/>
      <c r="E1060" s="63"/>
      <c r="F1060" s="64"/>
      <c r="G1060" s="61"/>
      <c r="H1060" s="46"/>
      <c r="I1060" s="67"/>
      <c r="J1060" s="67"/>
      <c r="K1060" s="37"/>
    </row>
    <row r="1061" spans="1:11">
      <c r="A1061" s="94"/>
      <c r="B1061" s="61"/>
      <c r="C1061" s="62"/>
      <c r="D1061" s="63"/>
      <c r="E1061" s="63"/>
      <c r="F1061" s="64"/>
      <c r="G1061" s="61"/>
      <c r="H1061" s="46"/>
      <c r="I1061" s="67"/>
      <c r="J1061" s="67"/>
      <c r="K1061" s="37"/>
    </row>
    <row r="1062" spans="1:11">
      <c r="A1062" s="94"/>
      <c r="B1062" s="61"/>
      <c r="C1062" s="62"/>
      <c r="D1062" s="63"/>
      <c r="E1062" s="63"/>
      <c r="F1062" s="64"/>
      <c r="G1062" s="61"/>
      <c r="H1062" s="46"/>
      <c r="I1062" s="67"/>
      <c r="J1062" s="67"/>
      <c r="K1062" s="37"/>
    </row>
    <row r="1063" spans="1:11" s="66" customFormat="1">
      <c r="A1063" s="94"/>
      <c r="B1063" s="61"/>
      <c r="C1063" s="62"/>
      <c r="D1063" s="63"/>
      <c r="E1063" s="63"/>
      <c r="F1063" s="64"/>
      <c r="G1063" s="61"/>
      <c r="H1063" s="46"/>
      <c r="I1063" s="67"/>
      <c r="J1063" s="67"/>
      <c r="K1063" s="65"/>
    </row>
    <row r="1064" spans="1:11">
      <c r="A1064" s="94"/>
      <c r="B1064" s="61"/>
      <c r="C1064" s="62"/>
      <c r="D1064" s="63"/>
      <c r="E1064" s="63"/>
      <c r="F1064" s="64"/>
      <c r="G1064" s="61"/>
      <c r="H1064" s="46"/>
      <c r="I1064" s="67"/>
      <c r="J1064" s="67"/>
      <c r="K1064" s="37"/>
    </row>
    <row r="1065" spans="1:11">
      <c r="A1065" s="94"/>
      <c r="B1065" s="61"/>
      <c r="C1065" s="62"/>
      <c r="D1065" s="63"/>
      <c r="E1065" s="63"/>
      <c r="F1065" s="64"/>
      <c r="G1065" s="61"/>
      <c r="H1065" s="46"/>
      <c r="I1065" s="67"/>
      <c r="J1065" s="67"/>
      <c r="K1065" s="37"/>
    </row>
    <row r="1066" spans="1:11">
      <c r="A1066" s="94"/>
      <c r="B1066" s="61"/>
      <c r="C1066" s="62"/>
      <c r="D1066" s="63"/>
      <c r="E1066" s="63"/>
      <c r="F1066" s="64"/>
      <c r="G1066" s="61"/>
      <c r="H1066" s="46"/>
      <c r="I1066" s="67"/>
      <c r="J1066" s="67"/>
      <c r="K1066" s="37"/>
    </row>
    <row r="1067" spans="1:11">
      <c r="A1067" s="94"/>
      <c r="B1067" s="61"/>
      <c r="C1067" s="62"/>
      <c r="D1067" s="63"/>
      <c r="E1067" s="63"/>
      <c r="F1067" s="64"/>
      <c r="G1067" s="61"/>
      <c r="H1067" s="46"/>
      <c r="I1067" s="67"/>
      <c r="J1067" s="67"/>
      <c r="K1067" s="37"/>
    </row>
    <row r="1068" spans="1:11">
      <c r="A1068" s="94"/>
      <c r="B1068" s="61"/>
      <c r="C1068" s="62"/>
      <c r="D1068" s="63"/>
      <c r="E1068" s="63"/>
      <c r="F1068" s="64"/>
      <c r="G1068" s="61"/>
      <c r="H1068" s="46"/>
      <c r="I1068" s="67"/>
      <c r="J1068" s="67"/>
      <c r="K1068" s="37"/>
    </row>
    <row r="1069" spans="1:11">
      <c r="A1069" s="94"/>
      <c r="B1069" s="61"/>
      <c r="C1069" s="62"/>
      <c r="D1069" s="63"/>
      <c r="E1069" s="63"/>
      <c r="F1069" s="64"/>
      <c r="G1069" s="61"/>
      <c r="H1069" s="46"/>
      <c r="I1069" s="67"/>
      <c r="J1069" s="67"/>
      <c r="K1069" s="37"/>
    </row>
    <row r="1070" spans="1:11">
      <c r="A1070" s="94"/>
      <c r="B1070" s="61"/>
      <c r="C1070" s="62"/>
      <c r="D1070" s="63"/>
      <c r="E1070" s="63"/>
      <c r="F1070" s="64"/>
      <c r="G1070" s="61"/>
      <c r="H1070" s="46"/>
      <c r="I1070" s="67"/>
      <c r="J1070" s="67"/>
      <c r="K1070" s="37"/>
    </row>
    <row r="1071" spans="1:11">
      <c r="A1071" s="94"/>
      <c r="B1071" s="61"/>
      <c r="C1071" s="62"/>
      <c r="D1071" s="63"/>
      <c r="E1071" s="63"/>
      <c r="F1071" s="64"/>
      <c r="G1071" s="61"/>
      <c r="H1071" s="46"/>
      <c r="I1071" s="67"/>
      <c r="J1071" s="67"/>
      <c r="K1071" s="37"/>
    </row>
    <row r="1072" spans="1:11">
      <c r="A1072" s="94"/>
      <c r="B1072" s="61"/>
      <c r="C1072" s="62"/>
      <c r="D1072" s="63"/>
      <c r="E1072" s="63"/>
      <c r="F1072" s="64"/>
      <c r="G1072" s="61"/>
      <c r="H1072" s="46"/>
      <c r="I1072" s="67"/>
      <c r="J1072" s="67"/>
      <c r="K1072" s="37"/>
    </row>
    <row r="1073" spans="1:11">
      <c r="A1073" s="94"/>
      <c r="B1073" s="61"/>
      <c r="C1073" s="62"/>
      <c r="D1073" s="63"/>
      <c r="E1073" s="63"/>
      <c r="F1073" s="64"/>
      <c r="G1073" s="61"/>
      <c r="H1073" s="46"/>
      <c r="I1073" s="67"/>
      <c r="J1073" s="67"/>
      <c r="K1073" s="37"/>
    </row>
    <row r="1074" spans="1:11">
      <c r="A1074" s="94"/>
      <c r="B1074" s="61"/>
      <c r="C1074" s="62"/>
      <c r="D1074" s="63"/>
      <c r="E1074" s="63"/>
      <c r="F1074" s="64"/>
      <c r="G1074" s="61"/>
      <c r="H1074" s="46"/>
      <c r="I1074" s="67"/>
      <c r="J1074" s="67"/>
      <c r="K1074" s="37"/>
    </row>
    <row r="1075" spans="1:11">
      <c r="A1075" s="94"/>
      <c r="B1075" s="61"/>
      <c r="C1075" s="62"/>
      <c r="D1075" s="63"/>
      <c r="E1075" s="63"/>
      <c r="F1075" s="64"/>
      <c r="G1075" s="61"/>
      <c r="H1075" s="46"/>
      <c r="I1075" s="67"/>
      <c r="J1075" s="67"/>
      <c r="K1075" s="37"/>
    </row>
    <row r="1076" spans="1:11">
      <c r="A1076" s="94"/>
      <c r="B1076" s="61"/>
      <c r="C1076" s="62"/>
      <c r="D1076" s="63"/>
      <c r="E1076" s="63"/>
      <c r="F1076" s="64"/>
      <c r="G1076" s="61"/>
      <c r="H1076" s="46"/>
      <c r="I1076" s="67"/>
      <c r="J1076" s="67"/>
      <c r="K1076" s="37"/>
    </row>
    <row r="1077" spans="1:11">
      <c r="A1077" s="94"/>
      <c r="B1077" s="61"/>
      <c r="C1077" s="62"/>
      <c r="D1077" s="63"/>
      <c r="E1077" s="63"/>
      <c r="F1077" s="64"/>
      <c r="G1077" s="61"/>
      <c r="H1077" s="46"/>
      <c r="I1077" s="67"/>
      <c r="J1077" s="67"/>
      <c r="K1077" s="37"/>
    </row>
  </sheetData>
  <autoFilter ref="A6:K1080" xr:uid="{00000000-0009-0000-0000-000000000000}"/>
  <mergeCells count="1">
    <mergeCell ref="A2:K4"/>
  </mergeCells>
  <pageMargins left="0.7" right="0.7" top="0.75" bottom="0.75" header="0.3" footer="0.3"/>
  <pageSetup paperSize="5" scale="5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topLeftCell="A29" zoomScaleNormal="100" workbookViewId="0">
      <selection activeCell="C31" sqref="C31"/>
    </sheetView>
  </sheetViews>
  <sheetFormatPr defaultColWidth="27.26953125" defaultRowHeight="14.5"/>
  <cols>
    <col min="1" max="1" width="12" style="3" bestFit="1" customWidth="1"/>
    <col min="2" max="2" width="26.7265625" style="3" bestFit="1" customWidth="1"/>
    <col min="3" max="3" width="25.7265625" style="3" bestFit="1" customWidth="1"/>
    <col min="4" max="4" width="27.26953125" style="3" bestFit="1" customWidth="1"/>
    <col min="5" max="5" width="11.7265625" style="3" bestFit="1" customWidth="1"/>
    <col min="6" max="6" width="6.26953125" style="3" bestFit="1" customWidth="1"/>
    <col min="7" max="7" width="10.453125" style="3" bestFit="1" customWidth="1"/>
    <col min="8" max="8" width="15.453125" style="3" bestFit="1" customWidth="1"/>
    <col min="9" max="9" width="12.7265625" style="3" bestFit="1" customWidth="1"/>
    <col min="10" max="10" width="7.26953125" style="3" bestFit="1" customWidth="1"/>
    <col min="11" max="12" width="7" style="3" bestFit="1" customWidth="1"/>
    <col min="13" max="13" width="11" style="23" bestFit="1" customWidth="1"/>
    <col min="14" max="14" width="12.453125" style="3" bestFit="1" customWidth="1"/>
    <col min="15" max="15" width="8.453125" style="3" bestFit="1" customWidth="1"/>
    <col min="16" max="17" width="8.7265625" style="3" bestFit="1" customWidth="1"/>
    <col min="18" max="18" width="12" style="20" bestFit="1" customWidth="1"/>
    <col min="19" max="19" width="27.453125" style="3" bestFit="1" customWidth="1"/>
    <col min="20" max="20" width="6.7265625" style="3" bestFit="1" customWidth="1"/>
    <col min="21" max="16384" width="27.26953125" style="3"/>
  </cols>
  <sheetData>
    <row r="1" spans="1:20">
      <c r="A1" s="1" t="s">
        <v>226</v>
      </c>
      <c r="B1" s="1" t="s">
        <v>1</v>
      </c>
      <c r="C1" s="4" t="s">
        <v>0</v>
      </c>
      <c r="D1" s="4" t="s">
        <v>225</v>
      </c>
      <c r="E1" s="4" t="s">
        <v>230</v>
      </c>
      <c r="F1" s="4" t="s">
        <v>231</v>
      </c>
      <c r="G1" s="4" t="s">
        <v>2</v>
      </c>
      <c r="H1" s="4" t="s">
        <v>3</v>
      </c>
      <c r="I1" s="1" t="s">
        <v>258</v>
      </c>
      <c r="J1" s="1" t="s">
        <v>259</v>
      </c>
      <c r="K1" s="1" t="s">
        <v>260</v>
      </c>
      <c r="L1" s="1" t="s">
        <v>261</v>
      </c>
      <c r="M1" s="21" t="s">
        <v>227</v>
      </c>
      <c r="N1" s="1" t="s">
        <v>265</v>
      </c>
      <c r="O1" s="1" t="s">
        <v>262</v>
      </c>
      <c r="P1" s="1" t="s">
        <v>263</v>
      </c>
      <c r="Q1" s="1" t="s">
        <v>264</v>
      </c>
      <c r="R1" s="19" t="s">
        <v>228</v>
      </c>
      <c r="S1" s="1" t="s">
        <v>229</v>
      </c>
      <c r="T1" s="1" t="s">
        <v>279</v>
      </c>
    </row>
    <row r="2" spans="1:20" ht="42">
      <c r="A2" s="2" t="s">
        <v>120</v>
      </c>
      <c r="B2" s="2" t="s">
        <v>121</v>
      </c>
      <c r="C2" s="5" t="s">
        <v>117</v>
      </c>
      <c r="D2" s="5" t="s">
        <v>118</v>
      </c>
      <c r="E2" s="5" t="s">
        <v>245</v>
      </c>
      <c r="F2" s="5"/>
      <c r="G2" s="2" t="s">
        <v>119</v>
      </c>
      <c r="H2" s="2" t="s">
        <v>8</v>
      </c>
      <c r="I2" s="2" t="s">
        <v>122</v>
      </c>
      <c r="J2" s="2">
        <v>17</v>
      </c>
      <c r="K2" s="2">
        <v>56</v>
      </c>
      <c r="L2" s="2">
        <v>15.76</v>
      </c>
      <c r="M2" s="22">
        <f t="shared" ref="M2:M18" si="0">ROUND(J2+K2/60+L2/3600,7)</f>
        <v>17.937711100000001</v>
      </c>
      <c r="N2" s="2" t="s">
        <v>123</v>
      </c>
      <c r="O2" s="2">
        <v>66</v>
      </c>
      <c r="P2" s="2">
        <v>57</v>
      </c>
      <c r="Q2" s="2">
        <v>18.71</v>
      </c>
      <c r="R2" s="18">
        <f t="shared" ref="R2:R18" si="1">-(ROUND(O2+P2/60+Q2/3600,7))</f>
        <v>-66.955197200000001</v>
      </c>
      <c r="S2" s="3" t="s">
        <v>109</v>
      </c>
      <c r="T2" s="2">
        <v>0.26</v>
      </c>
    </row>
    <row r="3" spans="1:20" ht="56">
      <c r="A3" s="2" t="s">
        <v>151</v>
      </c>
      <c r="B3" s="2" t="s">
        <v>152</v>
      </c>
      <c r="C3" s="5" t="s">
        <v>148</v>
      </c>
      <c r="D3" s="5" t="s">
        <v>149</v>
      </c>
      <c r="E3" s="5" t="s">
        <v>249</v>
      </c>
      <c r="F3" s="5"/>
      <c r="G3" s="2" t="s">
        <v>150</v>
      </c>
      <c r="H3" s="2" t="s">
        <v>8</v>
      </c>
      <c r="I3" s="2" t="s">
        <v>153</v>
      </c>
      <c r="J3" s="2">
        <v>17</v>
      </c>
      <c r="K3" s="2">
        <v>58</v>
      </c>
      <c r="L3" s="2">
        <v>29.26</v>
      </c>
      <c r="M3" s="22">
        <f t="shared" si="0"/>
        <v>17.9747944</v>
      </c>
      <c r="N3" s="2" t="s">
        <v>154</v>
      </c>
      <c r="O3" s="2">
        <v>67</v>
      </c>
      <c r="P3" s="2">
        <v>12</v>
      </c>
      <c r="Q3" s="2">
        <v>46.46</v>
      </c>
      <c r="R3" s="18">
        <f t="shared" si="1"/>
        <v>-67.212905599999999</v>
      </c>
      <c r="S3" s="3" t="s">
        <v>147</v>
      </c>
      <c r="T3" s="2">
        <v>0.56000000000000005</v>
      </c>
    </row>
    <row r="4" spans="1:20" ht="28">
      <c r="A4" s="2" t="s">
        <v>161</v>
      </c>
      <c r="B4" s="2" t="s">
        <v>27</v>
      </c>
      <c r="C4" s="5" t="s">
        <v>159</v>
      </c>
      <c r="D4" s="5" t="s">
        <v>160</v>
      </c>
      <c r="E4" s="5" t="s">
        <v>249</v>
      </c>
      <c r="F4" s="5"/>
      <c r="G4" s="2" t="s">
        <v>157</v>
      </c>
      <c r="H4" s="2" t="s">
        <v>8</v>
      </c>
      <c r="I4" s="2" t="s">
        <v>162</v>
      </c>
      <c r="J4" s="2">
        <v>18</v>
      </c>
      <c r="K4" s="2">
        <v>1</v>
      </c>
      <c r="L4" s="2">
        <v>9.99</v>
      </c>
      <c r="M4" s="22">
        <f t="shared" si="0"/>
        <v>18.019441700000002</v>
      </c>
      <c r="N4" s="2" t="s">
        <v>163</v>
      </c>
      <c r="O4" s="2">
        <v>67</v>
      </c>
      <c r="P4" s="2">
        <v>10</v>
      </c>
      <c r="Q4" s="2">
        <v>20.079999999999998</v>
      </c>
      <c r="R4" s="18">
        <f t="shared" si="1"/>
        <v>-67.172244399999997</v>
      </c>
      <c r="S4" s="3" t="s">
        <v>147</v>
      </c>
      <c r="T4" s="2">
        <v>0.86</v>
      </c>
    </row>
    <row r="5" spans="1:20" ht="28">
      <c r="A5" s="2" t="s">
        <v>158</v>
      </c>
      <c r="B5" s="2" t="s">
        <v>27</v>
      </c>
      <c r="C5" s="5" t="s">
        <v>155</v>
      </c>
      <c r="D5" s="5" t="s">
        <v>156</v>
      </c>
      <c r="E5" s="5" t="s">
        <v>249</v>
      </c>
      <c r="F5" s="5"/>
      <c r="G5" s="2" t="s">
        <v>157</v>
      </c>
      <c r="H5" s="2" t="s">
        <v>8</v>
      </c>
      <c r="I5" s="2"/>
      <c r="J5" s="2"/>
      <c r="K5" s="2"/>
      <c r="L5" s="2"/>
      <c r="M5" s="22">
        <v>17.985810000000001</v>
      </c>
      <c r="N5" s="2"/>
      <c r="O5" s="2"/>
      <c r="P5" s="2"/>
      <c r="Q5" s="2"/>
      <c r="R5" s="18">
        <v>-67.214590000000001</v>
      </c>
      <c r="S5" s="3" t="s">
        <v>147</v>
      </c>
      <c r="T5" s="2">
        <v>0.14000000000000001</v>
      </c>
    </row>
    <row r="6" spans="1:20" ht="28">
      <c r="A6" s="2" t="s">
        <v>179</v>
      </c>
      <c r="B6" s="2" t="s">
        <v>27</v>
      </c>
      <c r="C6" s="5" t="s">
        <v>176</v>
      </c>
      <c r="D6" s="5" t="s">
        <v>177</v>
      </c>
      <c r="E6" s="5" t="s">
        <v>250</v>
      </c>
      <c r="F6" s="5"/>
      <c r="G6" s="2" t="s">
        <v>178</v>
      </c>
      <c r="H6" s="2" t="s">
        <v>8</v>
      </c>
      <c r="I6" s="2" t="s">
        <v>180</v>
      </c>
      <c r="J6" s="2">
        <v>18</v>
      </c>
      <c r="K6" s="2">
        <v>17</v>
      </c>
      <c r="L6" s="2">
        <v>16.79</v>
      </c>
      <c r="M6" s="22">
        <f t="shared" si="0"/>
        <v>18.2879972</v>
      </c>
      <c r="N6" s="2" t="s">
        <v>181</v>
      </c>
      <c r="O6" s="2">
        <v>67</v>
      </c>
      <c r="P6" s="2">
        <v>11</v>
      </c>
      <c r="Q6" s="2">
        <v>38.119999999999997</v>
      </c>
      <c r="R6" s="18">
        <f t="shared" si="1"/>
        <v>-67.193922200000003</v>
      </c>
      <c r="S6" s="3" t="s">
        <v>175</v>
      </c>
      <c r="T6" s="2">
        <v>0.44</v>
      </c>
    </row>
    <row r="7" spans="1:20" ht="28">
      <c r="A7" s="2" t="s">
        <v>197</v>
      </c>
      <c r="B7" s="2" t="s">
        <v>27</v>
      </c>
      <c r="C7" s="5" t="s">
        <v>194</v>
      </c>
      <c r="D7" s="5" t="s">
        <v>195</v>
      </c>
      <c r="E7" s="5" t="s">
        <v>253</v>
      </c>
      <c r="F7" s="5"/>
      <c r="G7" s="2" t="s">
        <v>196</v>
      </c>
      <c r="H7" s="2" t="s">
        <v>8</v>
      </c>
      <c r="I7" s="2" t="s">
        <v>198</v>
      </c>
      <c r="J7" s="2">
        <v>18</v>
      </c>
      <c r="K7" s="2">
        <v>27</v>
      </c>
      <c r="L7" s="2">
        <v>27.6</v>
      </c>
      <c r="M7" s="22">
        <f t="shared" si="0"/>
        <v>18.457666700000001</v>
      </c>
      <c r="N7" s="2" t="s">
        <v>199</v>
      </c>
      <c r="O7" s="2">
        <v>67</v>
      </c>
      <c r="P7" s="2">
        <v>9</v>
      </c>
      <c r="Q7" s="2">
        <v>49.6</v>
      </c>
      <c r="R7" s="18">
        <f t="shared" si="1"/>
        <v>-67.163777800000005</v>
      </c>
      <c r="S7" s="3" t="s">
        <v>175</v>
      </c>
      <c r="T7" s="2">
        <v>0.15</v>
      </c>
    </row>
    <row r="8" spans="1:20" ht="28">
      <c r="A8" s="2" t="s">
        <v>222</v>
      </c>
      <c r="B8" s="2" t="s">
        <v>27</v>
      </c>
      <c r="C8" s="5" t="s">
        <v>219</v>
      </c>
      <c r="D8" s="5" t="s">
        <v>220</v>
      </c>
      <c r="E8" s="5" t="s">
        <v>257</v>
      </c>
      <c r="F8" s="5"/>
      <c r="G8" s="2" t="s">
        <v>221</v>
      </c>
      <c r="H8" s="2" t="s">
        <v>8</v>
      </c>
      <c r="I8" s="2" t="s">
        <v>223</v>
      </c>
      <c r="J8" s="2">
        <v>18</v>
      </c>
      <c r="K8" s="2">
        <v>28</v>
      </c>
      <c r="L8" s="2">
        <v>52.5</v>
      </c>
      <c r="M8" s="22">
        <f t="shared" si="0"/>
        <v>18.481249999999999</v>
      </c>
      <c r="N8" s="2" t="s">
        <v>224</v>
      </c>
      <c r="O8" s="2">
        <v>66</v>
      </c>
      <c r="P8" s="2">
        <v>20</v>
      </c>
      <c r="Q8" s="2">
        <v>26.36</v>
      </c>
      <c r="R8" s="18">
        <f t="shared" si="1"/>
        <v>-66.340655600000005</v>
      </c>
      <c r="S8" s="3" t="s">
        <v>200</v>
      </c>
      <c r="T8" s="2">
        <v>0.43</v>
      </c>
    </row>
    <row r="9" spans="1:20" ht="28">
      <c r="A9" s="2" t="s">
        <v>9</v>
      </c>
      <c r="B9" s="2" t="s">
        <v>10</v>
      </c>
      <c r="C9" s="5" t="s">
        <v>5</v>
      </c>
      <c r="D9" s="5" t="s">
        <v>6</v>
      </c>
      <c r="E9" s="5" t="s">
        <v>232</v>
      </c>
      <c r="F9" s="5"/>
      <c r="G9" s="2" t="s">
        <v>7</v>
      </c>
      <c r="H9" s="2" t="s">
        <v>8</v>
      </c>
      <c r="I9" s="2" t="s">
        <v>11</v>
      </c>
      <c r="J9" s="2">
        <v>18</v>
      </c>
      <c r="K9" s="2">
        <v>28</v>
      </c>
      <c r="L9" s="2">
        <v>28.9</v>
      </c>
      <c r="M9" s="22">
        <f t="shared" si="0"/>
        <v>18.474694400000001</v>
      </c>
      <c r="N9" s="2" t="s">
        <v>12</v>
      </c>
      <c r="O9" s="2">
        <v>66</v>
      </c>
      <c r="P9" s="2">
        <v>16</v>
      </c>
      <c r="Q9" s="2">
        <v>51.21</v>
      </c>
      <c r="R9" s="18">
        <f t="shared" si="1"/>
        <v>-66.280891699999998</v>
      </c>
      <c r="S9" s="2" t="s">
        <v>4</v>
      </c>
      <c r="T9" s="2">
        <v>1.45</v>
      </c>
    </row>
    <row r="10" spans="1:20" ht="28">
      <c r="A10" s="2" t="s">
        <v>290</v>
      </c>
      <c r="B10" s="2" t="s">
        <v>292</v>
      </c>
      <c r="C10" s="5" t="s">
        <v>5</v>
      </c>
      <c r="D10" s="5" t="s">
        <v>6</v>
      </c>
      <c r="E10" s="5" t="s">
        <v>232</v>
      </c>
      <c r="F10" s="5"/>
      <c r="G10" s="2"/>
      <c r="H10" s="2" t="s">
        <v>8</v>
      </c>
      <c r="I10" s="2"/>
      <c r="J10" s="2"/>
      <c r="K10" s="2"/>
      <c r="L10" s="2"/>
      <c r="M10" s="22"/>
      <c r="N10" s="2"/>
      <c r="O10" s="2"/>
      <c r="P10" s="2"/>
      <c r="Q10" s="2"/>
      <c r="R10" s="18"/>
      <c r="S10" s="2" t="s">
        <v>4</v>
      </c>
      <c r="T10" s="2"/>
    </row>
    <row r="11" spans="1:20" ht="28">
      <c r="A11" s="2" t="s">
        <v>291</v>
      </c>
      <c r="B11" s="2" t="s">
        <v>293</v>
      </c>
      <c r="C11" s="5" t="s">
        <v>5</v>
      </c>
      <c r="D11" s="5" t="s">
        <v>6</v>
      </c>
      <c r="E11" s="5" t="s">
        <v>232</v>
      </c>
      <c r="F11" s="5"/>
      <c r="G11" s="2"/>
      <c r="H11" s="2" t="s">
        <v>8</v>
      </c>
      <c r="I11" s="2"/>
      <c r="J11" s="2"/>
      <c r="K11" s="2"/>
      <c r="L11" s="2"/>
      <c r="M11" s="22"/>
      <c r="N11" s="2"/>
      <c r="O11" s="2"/>
      <c r="P11" s="2"/>
      <c r="Q11" s="2"/>
      <c r="R11" s="18"/>
      <c r="S11" s="2" t="s">
        <v>4</v>
      </c>
      <c r="T11" s="2"/>
    </row>
    <row r="12" spans="1:20" ht="28">
      <c r="A12" s="2" t="s">
        <v>16</v>
      </c>
      <c r="B12" s="2" t="s">
        <v>10</v>
      </c>
      <c r="C12" s="5" t="s">
        <v>13</v>
      </c>
      <c r="D12" s="5" t="s">
        <v>14</v>
      </c>
      <c r="E12" s="5" t="s">
        <v>233</v>
      </c>
      <c r="F12" s="5"/>
      <c r="G12" s="2" t="s">
        <v>15</v>
      </c>
      <c r="H12" s="2" t="s">
        <v>8</v>
      </c>
      <c r="I12" s="2" t="s">
        <v>17</v>
      </c>
      <c r="J12" s="2">
        <v>18</v>
      </c>
      <c r="K12" s="2">
        <v>28</v>
      </c>
      <c r="L12" s="2">
        <v>17.97</v>
      </c>
      <c r="M12" s="22">
        <f t="shared" si="0"/>
        <v>18.471658300000001</v>
      </c>
      <c r="N12" s="2" t="s">
        <v>18</v>
      </c>
      <c r="O12" s="2">
        <v>66</v>
      </c>
      <c r="P12" s="2">
        <v>11</v>
      </c>
      <c r="Q12" s="2">
        <v>9.58</v>
      </c>
      <c r="R12" s="18">
        <f t="shared" si="1"/>
        <v>-66.185994399999998</v>
      </c>
      <c r="S12" s="2" t="s">
        <v>4</v>
      </c>
      <c r="T12" s="2">
        <v>0.95</v>
      </c>
    </row>
    <row r="13" spans="1:20" ht="28">
      <c r="A13" s="2" t="s">
        <v>105</v>
      </c>
      <c r="B13" s="2" t="s">
        <v>106</v>
      </c>
      <c r="C13" s="5" t="s">
        <v>102</v>
      </c>
      <c r="D13" s="5" t="s">
        <v>103</v>
      </c>
      <c r="E13" s="5" t="s">
        <v>243</v>
      </c>
      <c r="F13" s="5"/>
      <c r="G13" s="2" t="s">
        <v>104</v>
      </c>
      <c r="H13" s="2" t="s">
        <v>8</v>
      </c>
      <c r="I13" s="2" t="s">
        <v>107</v>
      </c>
      <c r="J13" s="2">
        <v>18</v>
      </c>
      <c r="K13" s="2">
        <v>23</v>
      </c>
      <c r="L13" s="2">
        <v>8.1300000000000008</v>
      </c>
      <c r="M13" s="22">
        <f t="shared" si="0"/>
        <v>18.385591699999999</v>
      </c>
      <c r="N13" s="2" t="s">
        <v>108</v>
      </c>
      <c r="O13" s="2">
        <v>65</v>
      </c>
      <c r="P13" s="2">
        <v>43</v>
      </c>
      <c r="Q13" s="2">
        <v>46.1</v>
      </c>
      <c r="R13" s="18">
        <f t="shared" si="1"/>
        <v>-65.729472200000004</v>
      </c>
      <c r="S13" s="3" t="s">
        <v>61</v>
      </c>
      <c r="T13" s="2">
        <v>1</v>
      </c>
    </row>
    <row r="14" spans="1:20" ht="28">
      <c r="A14" s="2" t="s">
        <v>94</v>
      </c>
      <c r="B14" s="2" t="s">
        <v>66</v>
      </c>
      <c r="C14" s="5" t="s">
        <v>91</v>
      </c>
      <c r="D14" s="5" t="s">
        <v>92</v>
      </c>
      <c r="E14" s="5" t="s">
        <v>242</v>
      </c>
      <c r="F14" s="5"/>
      <c r="G14" s="2" t="s">
        <v>93</v>
      </c>
      <c r="H14" s="2" t="s">
        <v>8</v>
      </c>
      <c r="I14" s="2" t="s">
        <v>95</v>
      </c>
      <c r="J14" s="2">
        <v>18</v>
      </c>
      <c r="K14" s="2">
        <v>22</v>
      </c>
      <c r="L14" s="2">
        <v>9.36</v>
      </c>
      <c r="M14" s="22">
        <f t="shared" si="0"/>
        <v>18.369266700000001</v>
      </c>
      <c r="N14" s="2" t="s">
        <v>96</v>
      </c>
      <c r="O14" s="2">
        <v>65</v>
      </c>
      <c r="P14" s="2">
        <v>38</v>
      </c>
      <c r="Q14" s="2">
        <v>9.86</v>
      </c>
      <c r="R14" s="18">
        <f t="shared" si="1"/>
        <v>-65.636072200000001</v>
      </c>
      <c r="S14" s="3" t="s">
        <v>61</v>
      </c>
      <c r="T14" s="2">
        <v>0.34</v>
      </c>
    </row>
    <row r="15" spans="1:20" ht="28">
      <c r="A15" s="2" t="s">
        <v>22</v>
      </c>
      <c r="B15" s="2" t="s">
        <v>23</v>
      </c>
      <c r="C15" s="5" t="s">
        <v>19</v>
      </c>
      <c r="D15" s="5" t="s">
        <v>20</v>
      </c>
      <c r="E15" s="5" t="s">
        <v>234</v>
      </c>
      <c r="F15" s="5"/>
      <c r="G15" s="2" t="s">
        <v>21</v>
      </c>
      <c r="H15" s="2" t="s">
        <v>8</v>
      </c>
      <c r="I15" s="2" t="s">
        <v>24</v>
      </c>
      <c r="J15" s="2">
        <v>18</v>
      </c>
      <c r="K15" s="2">
        <v>28</v>
      </c>
      <c r="L15" s="2">
        <v>2.0499999999999998</v>
      </c>
      <c r="M15" s="22">
        <f t="shared" si="0"/>
        <v>18.467236100000001</v>
      </c>
      <c r="N15" s="2" t="s">
        <v>25</v>
      </c>
      <c r="O15" s="2">
        <v>66</v>
      </c>
      <c r="P15" s="2">
        <v>5</v>
      </c>
      <c r="Q15" s="2">
        <v>23.85</v>
      </c>
      <c r="R15" s="18">
        <f t="shared" si="1"/>
        <v>-66.089958300000006</v>
      </c>
      <c r="S15" s="2" t="s">
        <v>4</v>
      </c>
      <c r="T15" s="2">
        <v>0.11</v>
      </c>
    </row>
    <row r="16" spans="1:20" ht="28">
      <c r="A16" s="2" t="s">
        <v>51</v>
      </c>
      <c r="B16" s="2" t="s">
        <v>52</v>
      </c>
      <c r="C16" s="5" t="s">
        <v>49</v>
      </c>
      <c r="D16" s="5" t="s">
        <v>50</v>
      </c>
      <c r="E16" s="5" t="s">
        <v>235</v>
      </c>
      <c r="F16" s="5"/>
      <c r="G16" s="2" t="s">
        <v>44</v>
      </c>
      <c r="H16" s="2" t="s">
        <v>8</v>
      </c>
      <c r="I16" s="2" t="s">
        <v>53</v>
      </c>
      <c r="J16" s="2">
        <v>18</v>
      </c>
      <c r="K16" s="2">
        <v>26</v>
      </c>
      <c r="L16" s="2">
        <v>45.56</v>
      </c>
      <c r="M16" s="22">
        <f t="shared" si="0"/>
        <v>18.4459889</v>
      </c>
      <c r="N16" s="2" t="s">
        <v>54</v>
      </c>
      <c r="O16" s="2">
        <v>66</v>
      </c>
      <c r="P16" s="2">
        <v>0</v>
      </c>
      <c r="Q16" s="2">
        <v>12.86</v>
      </c>
      <c r="R16" s="18">
        <f t="shared" si="1"/>
        <v>-66.003572199999994</v>
      </c>
      <c r="S16" s="2" t="s">
        <v>4</v>
      </c>
      <c r="T16" s="2">
        <v>1.72</v>
      </c>
    </row>
    <row r="17" spans="1:20" ht="28">
      <c r="A17" s="2" t="s">
        <v>191</v>
      </c>
      <c r="B17" s="2" t="s">
        <v>27</v>
      </c>
      <c r="C17" s="5" t="s">
        <v>188</v>
      </c>
      <c r="D17" s="5" t="s">
        <v>189</v>
      </c>
      <c r="E17" s="5" t="s">
        <v>252</v>
      </c>
      <c r="F17" s="5"/>
      <c r="G17" s="2" t="s">
        <v>190</v>
      </c>
      <c r="H17" s="2" t="s">
        <v>8</v>
      </c>
      <c r="I17" s="2" t="s">
        <v>192</v>
      </c>
      <c r="J17" s="2">
        <v>18</v>
      </c>
      <c r="K17" s="2">
        <v>23</v>
      </c>
      <c r="L17" s="2">
        <v>3.71</v>
      </c>
      <c r="M17" s="22">
        <f t="shared" si="0"/>
        <v>18.3843639</v>
      </c>
      <c r="N17" s="2" t="s">
        <v>193</v>
      </c>
      <c r="O17" s="2">
        <v>67</v>
      </c>
      <c r="P17" s="2">
        <v>12</v>
      </c>
      <c r="Q17" s="2">
        <v>46.76</v>
      </c>
      <c r="R17" s="18">
        <f t="shared" si="1"/>
        <v>-67.212988899999999</v>
      </c>
      <c r="S17" s="3" t="s">
        <v>175</v>
      </c>
      <c r="T17" s="2">
        <v>0.19</v>
      </c>
    </row>
    <row r="18" spans="1:20" ht="28">
      <c r="A18" s="2" t="s">
        <v>216</v>
      </c>
      <c r="B18" s="2" t="s">
        <v>27</v>
      </c>
      <c r="C18" s="5" t="s">
        <v>213</v>
      </c>
      <c r="D18" s="5" t="s">
        <v>214</v>
      </c>
      <c r="E18" s="5" t="s">
        <v>256</v>
      </c>
      <c r="F18" s="5"/>
      <c r="G18" s="2" t="s">
        <v>215</v>
      </c>
      <c r="H18" s="2" t="s">
        <v>8</v>
      </c>
      <c r="I18" s="2" t="s">
        <v>217</v>
      </c>
      <c r="J18" s="2">
        <v>18</v>
      </c>
      <c r="K18" s="2">
        <v>29</v>
      </c>
      <c r="L18" s="2">
        <v>28.92</v>
      </c>
      <c r="M18" s="22">
        <f t="shared" si="0"/>
        <v>18.4913667</v>
      </c>
      <c r="N18" s="2" t="s">
        <v>218</v>
      </c>
      <c r="O18" s="2">
        <v>66</v>
      </c>
      <c r="P18" s="2">
        <v>23</v>
      </c>
      <c r="Q18" s="2">
        <v>56.56</v>
      </c>
      <c r="R18" s="18">
        <f t="shared" si="1"/>
        <v>-66.399044399999994</v>
      </c>
      <c r="S18" s="3" t="s">
        <v>200</v>
      </c>
      <c r="T18" s="2">
        <v>0.47</v>
      </c>
    </row>
    <row r="19" spans="1:20">
      <c r="A19" s="2" t="s">
        <v>282</v>
      </c>
      <c r="C19" s="5" t="s">
        <v>287</v>
      </c>
      <c r="M19" s="23">
        <v>18.096302999999999</v>
      </c>
      <c r="R19" s="20">
        <v>-65.465422000000004</v>
      </c>
      <c r="S19" s="3" t="s">
        <v>284</v>
      </c>
    </row>
    <row r="20" spans="1:20">
      <c r="A20" s="2" t="s">
        <v>283</v>
      </c>
      <c r="C20" s="5" t="s">
        <v>287</v>
      </c>
      <c r="M20" s="23">
        <v>18.096722</v>
      </c>
      <c r="R20" s="20">
        <v>-65.458944000000002</v>
      </c>
      <c r="S20" s="3" t="s">
        <v>284</v>
      </c>
    </row>
    <row r="21" spans="1:20">
      <c r="A21" s="2" t="s">
        <v>285</v>
      </c>
      <c r="C21" s="5" t="s">
        <v>288</v>
      </c>
      <c r="M21" s="23">
        <v>17.885403</v>
      </c>
      <c r="R21" s="20">
        <v>-66.528068000000005</v>
      </c>
      <c r="S21" s="3" t="s">
        <v>289</v>
      </c>
    </row>
    <row r="22" spans="1:20" ht="28">
      <c r="A22" s="2" t="s">
        <v>280</v>
      </c>
      <c r="B22" s="2" t="s">
        <v>27</v>
      </c>
      <c r="C22" s="5" t="s">
        <v>26</v>
      </c>
      <c r="D22" s="5" t="s">
        <v>20</v>
      </c>
      <c r="E22" s="5" t="s">
        <v>234</v>
      </c>
      <c r="F22" s="5"/>
      <c r="G22" s="2" t="s">
        <v>21</v>
      </c>
      <c r="H22" s="2" t="s">
        <v>8</v>
      </c>
      <c r="I22" s="2" t="s">
        <v>28</v>
      </c>
      <c r="J22" s="2">
        <v>18</v>
      </c>
      <c r="K22" s="2">
        <v>28</v>
      </c>
      <c r="L22" s="2">
        <v>0.23</v>
      </c>
      <c r="M22" s="22">
        <f t="shared" ref="M22:M42" si="2">ROUND(J22+K22/60+L22/3600,7)</f>
        <v>18.466730600000002</v>
      </c>
      <c r="N22" s="2" t="s">
        <v>29</v>
      </c>
      <c r="O22" s="2">
        <v>66</v>
      </c>
      <c r="P22" s="2">
        <v>5</v>
      </c>
      <c r="Q22" s="2">
        <v>12</v>
      </c>
      <c r="R22" s="18">
        <f t="shared" ref="R22:R42" si="3">-(ROUND(O22+P22/60+Q22/3600,7))</f>
        <v>-66.086666699999995</v>
      </c>
      <c r="S22" s="2" t="s">
        <v>4</v>
      </c>
      <c r="T22" s="2">
        <v>0.1</v>
      </c>
    </row>
    <row r="23" spans="1:20" ht="42">
      <c r="A23" s="2" t="s">
        <v>33</v>
      </c>
      <c r="B23" s="2" t="s">
        <v>27</v>
      </c>
      <c r="C23" s="5" t="s">
        <v>30</v>
      </c>
      <c r="D23" s="5" t="s">
        <v>31</v>
      </c>
      <c r="E23" s="5" t="s">
        <v>234</v>
      </c>
      <c r="F23" s="5"/>
      <c r="G23" s="2" t="s">
        <v>32</v>
      </c>
      <c r="H23" s="2" t="s">
        <v>8</v>
      </c>
      <c r="I23" s="2" t="s">
        <v>34</v>
      </c>
      <c r="J23" s="2">
        <v>18</v>
      </c>
      <c r="K23" s="2">
        <v>27</v>
      </c>
      <c r="L23" s="2">
        <v>40.07</v>
      </c>
      <c r="M23" s="22">
        <f t="shared" si="2"/>
        <v>18.461130600000001</v>
      </c>
      <c r="N23" s="2" t="s">
        <v>35</v>
      </c>
      <c r="O23" s="2">
        <v>66</v>
      </c>
      <c r="P23" s="2">
        <v>4</v>
      </c>
      <c r="Q23" s="2">
        <v>56.67</v>
      </c>
      <c r="R23" s="18">
        <f t="shared" si="3"/>
        <v>-66.082408299999997</v>
      </c>
      <c r="S23" s="2" t="s">
        <v>4</v>
      </c>
      <c r="T23" s="2">
        <v>0.1</v>
      </c>
    </row>
    <row r="24" spans="1:20" ht="28">
      <c r="A24" s="2" t="s">
        <v>39</v>
      </c>
      <c r="B24" s="2" t="s">
        <v>27</v>
      </c>
      <c r="C24" s="5" t="s">
        <v>36</v>
      </c>
      <c r="D24" s="5" t="s">
        <v>37</v>
      </c>
      <c r="E24" s="5" t="s">
        <v>234</v>
      </c>
      <c r="F24" s="5"/>
      <c r="G24" s="2" t="s">
        <v>38</v>
      </c>
      <c r="H24" s="2" t="s">
        <v>8</v>
      </c>
      <c r="I24" s="2" t="s">
        <v>40</v>
      </c>
      <c r="J24" s="2">
        <v>18</v>
      </c>
      <c r="K24" s="2">
        <v>27</v>
      </c>
      <c r="L24" s="2">
        <v>10.84</v>
      </c>
      <c r="M24" s="22">
        <f t="shared" si="2"/>
        <v>18.453011100000001</v>
      </c>
      <c r="N24" s="2" t="s">
        <v>41</v>
      </c>
      <c r="O24" s="2">
        <v>66</v>
      </c>
      <c r="P24" s="2">
        <v>2</v>
      </c>
      <c r="Q24" s="2">
        <v>55.97</v>
      </c>
      <c r="R24" s="18">
        <f t="shared" si="3"/>
        <v>-66.048880600000004</v>
      </c>
      <c r="S24" s="2" t="s">
        <v>4</v>
      </c>
      <c r="T24" s="2">
        <v>1.23</v>
      </c>
    </row>
    <row r="25" spans="1:20" ht="28">
      <c r="A25" s="2" t="s">
        <v>45</v>
      </c>
      <c r="B25" s="2" t="s">
        <v>46</v>
      </c>
      <c r="C25" s="5" t="s">
        <v>42</v>
      </c>
      <c r="D25" s="5" t="s">
        <v>43</v>
      </c>
      <c r="E25" s="5" t="s">
        <v>235</v>
      </c>
      <c r="F25" s="5"/>
      <c r="G25" s="2" t="s">
        <v>44</v>
      </c>
      <c r="H25" s="2" t="s">
        <v>8</v>
      </c>
      <c r="I25" s="2" t="s">
        <v>47</v>
      </c>
      <c r="J25" s="2">
        <v>18</v>
      </c>
      <c r="K25" s="2">
        <v>26</v>
      </c>
      <c r="L25" s="2">
        <v>38.729999999999997</v>
      </c>
      <c r="M25" s="22">
        <f t="shared" si="2"/>
        <v>18.444091700000001</v>
      </c>
      <c r="N25" s="2" t="s">
        <v>48</v>
      </c>
      <c r="O25" s="2">
        <v>66</v>
      </c>
      <c r="P25" s="2">
        <v>1</v>
      </c>
      <c r="Q25" s="2">
        <v>19.739999999999998</v>
      </c>
      <c r="R25" s="18">
        <f t="shared" si="3"/>
        <v>-66.022149999999996</v>
      </c>
      <c r="S25" s="2" t="s">
        <v>4</v>
      </c>
      <c r="T25" s="2">
        <v>1</v>
      </c>
    </row>
    <row r="26" spans="1:20" ht="28">
      <c r="A26" s="2" t="s">
        <v>58</v>
      </c>
      <c r="B26" s="2" t="s">
        <v>52</v>
      </c>
      <c r="C26" s="5" t="s">
        <v>55</v>
      </c>
      <c r="D26" s="5" t="s">
        <v>56</v>
      </c>
      <c r="E26" s="5" t="s">
        <v>236</v>
      </c>
      <c r="F26" s="5"/>
      <c r="G26" s="2" t="s">
        <v>57</v>
      </c>
      <c r="H26" s="2" t="s">
        <v>8</v>
      </c>
      <c r="I26" s="2" t="s">
        <v>59</v>
      </c>
      <c r="J26" s="2">
        <v>18</v>
      </c>
      <c r="K26" s="2">
        <v>26</v>
      </c>
      <c r="L26" s="2">
        <v>52.29</v>
      </c>
      <c r="M26" s="22">
        <f t="shared" si="2"/>
        <v>18.4478583</v>
      </c>
      <c r="N26" s="2" t="s">
        <v>60</v>
      </c>
      <c r="O26" s="2">
        <v>65</v>
      </c>
      <c r="P26" s="2">
        <v>54</v>
      </c>
      <c r="Q26" s="2">
        <v>22.43</v>
      </c>
      <c r="R26" s="18">
        <f t="shared" si="3"/>
        <v>-65.906230600000001</v>
      </c>
      <c r="S26" s="2" t="s">
        <v>4</v>
      </c>
      <c r="T26" s="2">
        <v>0.48</v>
      </c>
    </row>
    <row r="27" spans="1:20" ht="28">
      <c r="A27" s="2" t="s">
        <v>77</v>
      </c>
      <c r="B27" s="2" t="s">
        <v>27</v>
      </c>
      <c r="C27" s="5" t="s">
        <v>74</v>
      </c>
      <c r="D27" s="5" t="s">
        <v>75</v>
      </c>
      <c r="E27" s="5" t="s">
        <v>239</v>
      </c>
      <c r="F27" s="5"/>
      <c r="G27" s="2" t="s">
        <v>76</v>
      </c>
      <c r="H27" s="2" t="s">
        <v>8</v>
      </c>
      <c r="I27" s="2" t="s">
        <v>78</v>
      </c>
      <c r="J27" s="2">
        <v>18</v>
      </c>
      <c r="K27" s="2">
        <v>3</v>
      </c>
      <c r="L27" s="2">
        <v>45.7</v>
      </c>
      <c r="M27" s="22">
        <f t="shared" si="2"/>
        <v>18.062694400000002</v>
      </c>
      <c r="N27" s="2" t="s">
        <v>79</v>
      </c>
      <c r="O27" s="2">
        <v>65</v>
      </c>
      <c r="P27" s="2">
        <v>49</v>
      </c>
      <c r="Q27" s="2">
        <v>9.1</v>
      </c>
      <c r="R27" s="18">
        <f t="shared" si="3"/>
        <v>-65.819194400000001</v>
      </c>
      <c r="S27" s="3" t="s">
        <v>61</v>
      </c>
      <c r="T27" s="2">
        <v>0.3</v>
      </c>
    </row>
    <row r="28" spans="1:20" ht="42">
      <c r="A28" s="2" t="s">
        <v>88</v>
      </c>
      <c r="B28" s="2" t="s">
        <v>27</v>
      </c>
      <c r="C28" s="5" t="s">
        <v>86</v>
      </c>
      <c r="D28" s="5" t="s">
        <v>87</v>
      </c>
      <c r="E28" s="5" t="s">
        <v>241</v>
      </c>
      <c r="F28" s="5"/>
      <c r="G28" s="2" t="s">
        <v>82</v>
      </c>
      <c r="H28" s="2" t="s">
        <v>8</v>
      </c>
      <c r="I28" s="2" t="s">
        <v>89</v>
      </c>
      <c r="J28" s="2">
        <v>18</v>
      </c>
      <c r="K28" s="2">
        <v>11</v>
      </c>
      <c r="L28" s="2">
        <v>12.94</v>
      </c>
      <c r="M28" s="22">
        <f t="shared" si="2"/>
        <v>18.186927799999999</v>
      </c>
      <c r="N28" s="2" t="s">
        <v>90</v>
      </c>
      <c r="O28" s="2">
        <v>65</v>
      </c>
      <c r="P28" s="2">
        <v>43</v>
      </c>
      <c r="Q28" s="2">
        <v>33.479999999999997</v>
      </c>
      <c r="R28" s="18">
        <f t="shared" si="3"/>
        <v>-65.725966700000001</v>
      </c>
      <c r="S28" s="3" t="s">
        <v>61</v>
      </c>
      <c r="T28" s="2">
        <v>0.26</v>
      </c>
    </row>
    <row r="29" spans="1:20" ht="28">
      <c r="A29" s="2" t="s">
        <v>99</v>
      </c>
      <c r="B29" s="2" t="s">
        <v>66</v>
      </c>
      <c r="C29" s="5" t="s">
        <v>97</v>
      </c>
      <c r="D29" s="5" t="s">
        <v>98</v>
      </c>
      <c r="E29" s="5" t="s">
        <v>243</v>
      </c>
      <c r="F29" s="5"/>
      <c r="G29" s="2" t="s">
        <v>93</v>
      </c>
      <c r="H29" s="2" t="s">
        <v>8</v>
      </c>
      <c r="I29" s="2" t="s">
        <v>100</v>
      </c>
      <c r="J29" s="2">
        <v>18</v>
      </c>
      <c r="K29" s="2">
        <v>22</v>
      </c>
      <c r="L29" s="2">
        <v>54.72</v>
      </c>
      <c r="M29" s="22">
        <f t="shared" si="2"/>
        <v>18.3818667</v>
      </c>
      <c r="N29" s="2" t="s">
        <v>101</v>
      </c>
      <c r="O29" s="2">
        <v>65</v>
      </c>
      <c r="P29" s="2">
        <v>43</v>
      </c>
      <c r="Q29" s="2">
        <v>6.45</v>
      </c>
      <c r="R29" s="18">
        <f t="shared" si="3"/>
        <v>-65.718458299999995</v>
      </c>
      <c r="S29" s="3" t="s">
        <v>61</v>
      </c>
      <c r="T29" s="2">
        <v>0.27</v>
      </c>
    </row>
    <row r="30" spans="1:20" ht="28">
      <c r="A30" s="2" t="s">
        <v>113</v>
      </c>
      <c r="B30" s="2" t="s">
        <v>114</v>
      </c>
      <c r="C30" s="5" t="s">
        <v>110</v>
      </c>
      <c r="D30" s="5" t="s">
        <v>111</v>
      </c>
      <c r="E30" s="5" t="s">
        <v>244</v>
      </c>
      <c r="F30" s="5"/>
      <c r="G30" s="2" t="s">
        <v>112</v>
      </c>
      <c r="H30" s="2" t="s">
        <v>8</v>
      </c>
      <c r="I30" s="2" t="s">
        <v>115</v>
      </c>
      <c r="J30" s="2">
        <v>17</v>
      </c>
      <c r="K30" s="2">
        <v>58</v>
      </c>
      <c r="L30" s="2">
        <v>18.18</v>
      </c>
      <c r="M30" s="22">
        <f t="shared" si="2"/>
        <v>17.971716700000002</v>
      </c>
      <c r="N30" s="2" t="s">
        <v>116</v>
      </c>
      <c r="O30" s="2">
        <v>66</v>
      </c>
      <c r="P30" s="2">
        <v>1</v>
      </c>
      <c r="Q30" s="2">
        <v>53.4</v>
      </c>
      <c r="R30" s="18">
        <f t="shared" si="3"/>
        <v>-66.031499999999994</v>
      </c>
      <c r="S30" s="3" t="s">
        <v>109</v>
      </c>
    </row>
    <row r="31" spans="1:20" ht="28">
      <c r="A31" s="2" t="s">
        <v>132</v>
      </c>
      <c r="B31" s="2" t="s">
        <v>133</v>
      </c>
      <c r="C31" s="5" t="s">
        <v>302</v>
      </c>
      <c r="D31" s="5" t="s">
        <v>130</v>
      </c>
      <c r="E31" s="5" t="s">
        <v>246</v>
      </c>
      <c r="F31" s="5"/>
      <c r="G31" s="2" t="s">
        <v>131</v>
      </c>
      <c r="H31" s="2" t="s">
        <v>8</v>
      </c>
      <c r="I31" s="2" t="s">
        <v>134</v>
      </c>
      <c r="J31" s="2">
        <v>17</v>
      </c>
      <c r="K31" s="2">
        <v>58</v>
      </c>
      <c r="L31" s="2">
        <v>9.42</v>
      </c>
      <c r="M31" s="22">
        <f t="shared" si="2"/>
        <v>17.969283300000001</v>
      </c>
      <c r="N31" s="2" t="s">
        <v>135</v>
      </c>
      <c r="O31" s="2">
        <v>66</v>
      </c>
      <c r="P31" s="2">
        <v>36</v>
      </c>
      <c r="Q31" s="2">
        <v>9.82</v>
      </c>
      <c r="R31" s="18">
        <f t="shared" si="3"/>
        <v>-66.602727799999997</v>
      </c>
      <c r="S31" s="3" t="s">
        <v>109</v>
      </c>
      <c r="T31" s="2">
        <v>0.14000000000000001</v>
      </c>
    </row>
    <row r="32" spans="1:20" ht="28">
      <c r="A32" s="2" t="s">
        <v>139</v>
      </c>
      <c r="B32" s="2" t="s">
        <v>52</v>
      </c>
      <c r="C32" s="5" t="s">
        <v>136</v>
      </c>
      <c r="D32" s="5" t="s">
        <v>137</v>
      </c>
      <c r="E32" s="5" t="s">
        <v>247</v>
      </c>
      <c r="F32" s="5"/>
      <c r="G32" s="2" t="s">
        <v>138</v>
      </c>
      <c r="H32" s="2" t="s">
        <v>8</v>
      </c>
      <c r="I32" s="2" t="s">
        <v>140</v>
      </c>
      <c r="J32" s="2">
        <v>17</v>
      </c>
      <c r="K32" s="2">
        <v>57</v>
      </c>
      <c r="L32" s="2">
        <v>35.6</v>
      </c>
      <c r="M32" s="22">
        <f t="shared" si="2"/>
        <v>17.959888899999999</v>
      </c>
      <c r="N32" s="2" t="s">
        <v>141</v>
      </c>
      <c r="O32" s="2">
        <v>66</v>
      </c>
      <c r="P32" s="2">
        <v>22</v>
      </c>
      <c r="Q32" s="2">
        <v>13.5</v>
      </c>
      <c r="R32" s="18">
        <f t="shared" si="3"/>
        <v>-66.370416700000007</v>
      </c>
      <c r="S32" s="3" t="s">
        <v>109</v>
      </c>
      <c r="T32" s="2">
        <v>0.1</v>
      </c>
    </row>
    <row r="33" spans="1:20" ht="28">
      <c r="A33" s="2" t="s">
        <v>144</v>
      </c>
      <c r="B33" s="2" t="s">
        <v>27</v>
      </c>
      <c r="C33" s="5" t="s">
        <v>142</v>
      </c>
      <c r="D33" s="5" t="s">
        <v>143</v>
      </c>
      <c r="E33" s="5" t="s">
        <v>248</v>
      </c>
      <c r="F33" s="5"/>
      <c r="G33" s="2" t="s">
        <v>138</v>
      </c>
      <c r="H33" s="2" t="s">
        <v>8</v>
      </c>
      <c r="I33" s="2" t="s">
        <v>145</v>
      </c>
      <c r="J33" s="2">
        <v>17</v>
      </c>
      <c r="K33" s="2">
        <v>58</v>
      </c>
      <c r="L33" s="2">
        <v>39.32</v>
      </c>
      <c r="M33" s="22">
        <f t="shared" si="2"/>
        <v>17.977588900000001</v>
      </c>
      <c r="N33" s="2" t="s">
        <v>146</v>
      </c>
      <c r="O33" s="2">
        <v>66</v>
      </c>
      <c r="P33" s="2">
        <v>19</v>
      </c>
      <c r="Q33" s="2">
        <v>56.99</v>
      </c>
      <c r="R33" s="18">
        <f t="shared" si="3"/>
        <v>-66.332497200000006</v>
      </c>
      <c r="S33" s="3" t="s">
        <v>109</v>
      </c>
      <c r="T33" s="2">
        <v>0.35</v>
      </c>
    </row>
    <row r="34" spans="1:20" ht="28">
      <c r="A34" s="2" t="s">
        <v>172</v>
      </c>
      <c r="B34" s="2" t="s">
        <v>27</v>
      </c>
      <c r="C34" s="5" t="s">
        <v>170</v>
      </c>
      <c r="D34" s="5" t="s">
        <v>171</v>
      </c>
      <c r="E34" s="5" t="s">
        <v>249</v>
      </c>
      <c r="F34" s="5"/>
      <c r="G34" s="2" t="s">
        <v>166</v>
      </c>
      <c r="H34" s="2" t="s">
        <v>8</v>
      </c>
      <c r="I34" s="2" t="s">
        <v>173</v>
      </c>
      <c r="J34" s="2">
        <v>18</v>
      </c>
      <c r="K34" s="2">
        <v>3</v>
      </c>
      <c r="L34" s="2">
        <v>52.32</v>
      </c>
      <c r="M34" s="22">
        <f t="shared" si="2"/>
        <v>18.064533300000001</v>
      </c>
      <c r="N34" s="2" t="s">
        <v>174</v>
      </c>
      <c r="O34" s="2">
        <v>67</v>
      </c>
      <c r="P34" s="2">
        <v>11</v>
      </c>
      <c r="Q34" s="2">
        <v>51.1</v>
      </c>
      <c r="R34" s="18">
        <f t="shared" si="3"/>
        <v>-67.197527800000003</v>
      </c>
      <c r="S34" s="3" t="s">
        <v>147</v>
      </c>
      <c r="T34" s="2">
        <v>0.53</v>
      </c>
    </row>
    <row r="35" spans="1:20" ht="28">
      <c r="A35" s="2" t="s">
        <v>204</v>
      </c>
      <c r="B35" s="2" t="s">
        <v>27</v>
      </c>
      <c r="C35" s="5" t="s">
        <v>201</v>
      </c>
      <c r="D35" s="5" t="s">
        <v>202</v>
      </c>
      <c r="E35" s="5" t="s">
        <v>254</v>
      </c>
      <c r="F35" s="5"/>
      <c r="G35" s="2" t="s">
        <v>203</v>
      </c>
      <c r="H35" s="2" t="s">
        <v>8</v>
      </c>
      <c r="I35" s="2" t="s">
        <v>205</v>
      </c>
      <c r="J35" s="2">
        <v>18</v>
      </c>
      <c r="K35" s="2">
        <v>28</v>
      </c>
      <c r="L35" s="2">
        <v>45.33</v>
      </c>
      <c r="M35" s="22">
        <f t="shared" si="2"/>
        <v>18.479258300000001</v>
      </c>
      <c r="N35" s="2" t="s">
        <v>206</v>
      </c>
      <c r="O35" s="2">
        <v>66</v>
      </c>
      <c r="P35" s="2">
        <v>42</v>
      </c>
      <c r="Q35" s="2">
        <v>1.68</v>
      </c>
      <c r="R35" s="18">
        <f t="shared" si="3"/>
        <v>-66.700466700000007</v>
      </c>
      <c r="S35" s="3" t="s">
        <v>200</v>
      </c>
      <c r="T35" s="2">
        <v>0.18</v>
      </c>
    </row>
    <row r="36" spans="1:20" ht="28">
      <c r="A36" s="2" t="s">
        <v>210</v>
      </c>
      <c r="B36" s="2" t="s">
        <v>46</v>
      </c>
      <c r="C36" s="5" t="s">
        <v>207</v>
      </c>
      <c r="D36" s="5" t="s">
        <v>208</v>
      </c>
      <c r="E36" s="5" t="s">
        <v>255</v>
      </c>
      <c r="F36" s="5"/>
      <c r="G36" s="2" t="s">
        <v>209</v>
      </c>
      <c r="H36" s="2" t="s">
        <v>8</v>
      </c>
      <c r="I36" s="2" t="s">
        <v>211</v>
      </c>
      <c r="J36" s="2">
        <v>18</v>
      </c>
      <c r="K36" s="2">
        <v>28</v>
      </c>
      <c r="L36" s="2">
        <v>22.5</v>
      </c>
      <c r="M36" s="22">
        <f t="shared" si="2"/>
        <v>18.472916699999999</v>
      </c>
      <c r="N36" s="2" t="s">
        <v>212</v>
      </c>
      <c r="O36" s="2">
        <v>66</v>
      </c>
      <c r="P36" s="2">
        <v>29</v>
      </c>
      <c r="Q36" s="2">
        <v>8.36</v>
      </c>
      <c r="R36" s="18">
        <f t="shared" si="3"/>
        <v>-66.485655600000001</v>
      </c>
      <c r="S36" s="3" t="s">
        <v>200</v>
      </c>
      <c r="T36" s="2">
        <v>0.16</v>
      </c>
    </row>
    <row r="37" spans="1:20" ht="28">
      <c r="A37" s="2" t="s">
        <v>83</v>
      </c>
      <c r="B37" s="2" t="s">
        <v>27</v>
      </c>
      <c r="C37" s="5" t="s">
        <v>80</v>
      </c>
      <c r="D37" s="5" t="s">
        <v>81</v>
      </c>
      <c r="E37" s="5" t="s">
        <v>240</v>
      </c>
      <c r="F37" s="5"/>
      <c r="G37" s="2" t="s">
        <v>82</v>
      </c>
      <c r="H37" s="2" t="s">
        <v>8</v>
      </c>
      <c r="I37" s="2" t="s">
        <v>84</v>
      </c>
      <c r="J37" s="2">
        <v>18</v>
      </c>
      <c r="K37" s="2">
        <v>9</v>
      </c>
      <c r="L37" s="2">
        <v>30.29</v>
      </c>
      <c r="M37" s="22">
        <f t="shared" si="2"/>
        <v>18.158413899999999</v>
      </c>
      <c r="N37" s="2" t="s">
        <v>85</v>
      </c>
      <c r="O37" s="2">
        <v>65</v>
      </c>
      <c r="P37" s="2">
        <v>45</v>
      </c>
      <c r="Q37" s="2">
        <v>18.670000000000002</v>
      </c>
      <c r="R37" s="18">
        <f t="shared" si="3"/>
        <v>-65.755186100000003</v>
      </c>
      <c r="S37" s="3" t="s">
        <v>61</v>
      </c>
      <c r="T37" s="2">
        <v>1.27</v>
      </c>
    </row>
    <row r="38" spans="1:20" ht="28">
      <c r="A38" s="2" t="s">
        <v>185</v>
      </c>
      <c r="B38" s="2" t="s">
        <v>46</v>
      </c>
      <c r="C38" s="5" t="s">
        <v>182</v>
      </c>
      <c r="D38" s="5" t="s">
        <v>183</v>
      </c>
      <c r="E38" s="5" t="s">
        <v>251</v>
      </c>
      <c r="F38" s="5"/>
      <c r="G38" s="2" t="s">
        <v>184</v>
      </c>
      <c r="H38" s="2" t="s">
        <v>8</v>
      </c>
      <c r="I38" s="2" t="s">
        <v>186</v>
      </c>
      <c r="J38" s="2">
        <v>18</v>
      </c>
      <c r="K38" s="2">
        <v>20</v>
      </c>
      <c r="L38" s="2">
        <v>27.33</v>
      </c>
      <c r="M38" s="22">
        <f t="shared" si="2"/>
        <v>18.340924999999999</v>
      </c>
      <c r="N38" s="2" t="s">
        <v>187</v>
      </c>
      <c r="O38" s="2">
        <v>67</v>
      </c>
      <c r="P38" s="2">
        <v>15</v>
      </c>
      <c r="Q38" s="2">
        <v>21.62</v>
      </c>
      <c r="R38" s="18">
        <f t="shared" si="3"/>
        <v>-67.256005599999995</v>
      </c>
      <c r="S38" s="3" t="s">
        <v>175</v>
      </c>
      <c r="T38" s="2">
        <v>0.1</v>
      </c>
    </row>
    <row r="39" spans="1:20" ht="28">
      <c r="A39" s="2" t="s">
        <v>71</v>
      </c>
      <c r="B39" s="2" t="s">
        <v>27</v>
      </c>
      <c r="C39" s="5" t="s">
        <v>69</v>
      </c>
      <c r="D39" s="5" t="s">
        <v>70</v>
      </c>
      <c r="E39" s="5" t="s">
        <v>238</v>
      </c>
      <c r="F39" s="5"/>
      <c r="G39" s="2" t="s">
        <v>64</v>
      </c>
      <c r="H39" s="2" t="s">
        <v>8</v>
      </c>
      <c r="I39" s="2" t="s">
        <v>72</v>
      </c>
      <c r="J39" s="2">
        <v>17</v>
      </c>
      <c r="K39" s="2">
        <v>58</v>
      </c>
      <c r="L39" s="2">
        <v>26.31</v>
      </c>
      <c r="M39" s="22">
        <f t="shared" si="2"/>
        <v>17.973974999999999</v>
      </c>
      <c r="N39" s="2" t="s">
        <v>73</v>
      </c>
      <c r="O39" s="2">
        <v>65</v>
      </c>
      <c r="P39" s="2">
        <v>59</v>
      </c>
      <c r="Q39" s="2">
        <v>20.329999999999998</v>
      </c>
      <c r="R39" s="18">
        <f t="shared" si="3"/>
        <v>-65.988980600000005</v>
      </c>
      <c r="S39" s="3" t="s">
        <v>61</v>
      </c>
      <c r="T39" s="2">
        <v>0.7</v>
      </c>
    </row>
    <row r="40" spans="1:20" ht="28">
      <c r="A40" s="2" t="s">
        <v>65</v>
      </c>
      <c r="B40" s="2" t="s">
        <v>66</v>
      </c>
      <c r="C40" s="5" t="s">
        <v>62</v>
      </c>
      <c r="D40" s="5" t="s">
        <v>63</v>
      </c>
      <c r="E40" s="5" t="s">
        <v>237</v>
      </c>
      <c r="F40" s="5"/>
      <c r="G40" s="2" t="s">
        <v>64</v>
      </c>
      <c r="H40" s="2" t="s">
        <v>8</v>
      </c>
      <c r="I40" s="2" t="s">
        <v>67</v>
      </c>
      <c r="J40" s="2">
        <v>17</v>
      </c>
      <c r="K40" s="2">
        <v>57</v>
      </c>
      <c r="L40" s="2">
        <v>43.35</v>
      </c>
      <c r="M40" s="22">
        <f t="shared" si="2"/>
        <v>17.9620417</v>
      </c>
      <c r="N40" s="2" t="s">
        <v>68</v>
      </c>
      <c r="O40" s="2">
        <v>66</v>
      </c>
      <c r="P40" s="2">
        <v>2</v>
      </c>
      <c r="Q40" s="2">
        <v>24</v>
      </c>
      <c r="R40" s="18">
        <f t="shared" si="3"/>
        <v>-66.040000000000006</v>
      </c>
      <c r="S40" s="3" t="s">
        <v>61</v>
      </c>
      <c r="T40" s="2">
        <v>1.18</v>
      </c>
    </row>
    <row r="41" spans="1:20" ht="28">
      <c r="A41" s="2" t="s">
        <v>167</v>
      </c>
      <c r="B41" s="2" t="s">
        <v>66</v>
      </c>
      <c r="C41" s="5" t="s">
        <v>164</v>
      </c>
      <c r="D41" s="5" t="s">
        <v>165</v>
      </c>
      <c r="E41" s="5" t="s">
        <v>249</v>
      </c>
      <c r="F41" s="5"/>
      <c r="G41" s="2" t="s">
        <v>166</v>
      </c>
      <c r="H41" s="2" t="s">
        <v>8</v>
      </c>
      <c r="I41" s="2" t="s">
        <v>168</v>
      </c>
      <c r="J41" s="2">
        <v>18</v>
      </c>
      <c r="K41" s="2">
        <v>2</v>
      </c>
      <c r="L41" s="2">
        <v>55.94</v>
      </c>
      <c r="M41" s="22">
        <f t="shared" si="2"/>
        <v>18.048872200000002</v>
      </c>
      <c r="N41" s="2" t="s">
        <v>169</v>
      </c>
      <c r="O41" s="2">
        <v>67</v>
      </c>
      <c r="P41" s="2">
        <v>11</v>
      </c>
      <c r="Q41" s="2">
        <v>55.05</v>
      </c>
      <c r="R41" s="18">
        <f t="shared" si="3"/>
        <v>-67.198625000000007</v>
      </c>
      <c r="S41" s="3" t="s">
        <v>147</v>
      </c>
      <c r="T41" s="2">
        <v>0.45</v>
      </c>
    </row>
    <row r="42" spans="1:20" ht="28">
      <c r="A42" s="2" t="s">
        <v>127</v>
      </c>
      <c r="B42" s="2" t="s">
        <v>27</v>
      </c>
      <c r="C42" s="5" t="s">
        <v>124</v>
      </c>
      <c r="D42" s="5" t="s">
        <v>125</v>
      </c>
      <c r="E42" s="5" t="s">
        <v>245</v>
      </c>
      <c r="F42" s="5"/>
      <c r="G42" s="2" t="s">
        <v>126</v>
      </c>
      <c r="H42" s="2" t="s">
        <v>8</v>
      </c>
      <c r="I42" s="2" t="s">
        <v>128</v>
      </c>
      <c r="J42" s="2">
        <v>17</v>
      </c>
      <c r="K42" s="2">
        <v>57</v>
      </c>
      <c r="L42" s="2">
        <v>9.11</v>
      </c>
      <c r="M42" s="22">
        <f t="shared" si="2"/>
        <v>17.952530599999999</v>
      </c>
      <c r="N42" s="2" t="s">
        <v>129</v>
      </c>
      <c r="O42" s="2">
        <v>66</v>
      </c>
      <c r="P42" s="2">
        <v>53</v>
      </c>
      <c r="Q42" s="2">
        <v>4.42</v>
      </c>
      <c r="R42" s="18">
        <f t="shared" si="3"/>
        <v>-66.884561099999999</v>
      </c>
      <c r="S42" s="3" t="s">
        <v>109</v>
      </c>
      <c r="T42" s="2">
        <v>0.2</v>
      </c>
    </row>
  </sheetData>
  <sortState ref="A2:T39">
    <sortCondition ref="A2:A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C33" sqref="C33"/>
    </sheetView>
  </sheetViews>
  <sheetFormatPr defaultRowHeight="14.5"/>
  <cols>
    <col min="1" max="1" width="18.453125" customWidth="1"/>
  </cols>
  <sheetData>
    <row r="1" spans="1:6">
      <c r="A1" t="s">
        <v>270</v>
      </c>
      <c r="C1" t="s">
        <v>271</v>
      </c>
      <c r="F1" t="s">
        <v>276</v>
      </c>
    </row>
    <row r="2" spans="1:6">
      <c r="A2" t="s">
        <v>268</v>
      </c>
      <c r="C2" t="s">
        <v>272</v>
      </c>
      <c r="F2" t="s">
        <v>277</v>
      </c>
    </row>
    <row r="3" spans="1:6">
      <c r="A3" t="s">
        <v>266</v>
      </c>
      <c r="C3" t="s">
        <v>273</v>
      </c>
      <c r="F3" t="s">
        <v>278</v>
      </c>
    </row>
    <row r="4" spans="1:6">
      <c r="A4" t="s">
        <v>267</v>
      </c>
      <c r="C4" t="s">
        <v>274</v>
      </c>
    </row>
    <row r="5" spans="1:6">
      <c r="A5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Resultados Beach FY 2018</vt:lpstr>
      <vt:lpstr>Stations</vt:lpstr>
      <vt:lpstr>Reference Tables</vt:lpstr>
      <vt:lpstr>muestreos</vt:lpstr>
      <vt:lpstr>Parameters</vt:lpstr>
      <vt:lpstr>'Resultados Beach FY 2018'!Print_Area</vt:lpstr>
      <vt:lpstr>Stations</vt:lpstr>
      <vt:lpstr>Units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AMELENDEZ</dc:creator>
  <cp:lastModifiedBy>Coral Natalie Negron</cp:lastModifiedBy>
  <cp:lastPrinted>2017-01-25T19:05:07Z</cp:lastPrinted>
  <dcterms:created xsi:type="dcterms:W3CDTF">2013-10-07T13:21:22Z</dcterms:created>
  <dcterms:modified xsi:type="dcterms:W3CDTF">2018-08-06T14:47:28Z</dcterms:modified>
</cp:coreProperties>
</file>