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nese_test" sheetId="1" r:id="rId4"/>
  </sheets>
  <definedNames/>
  <calcPr/>
</workbook>
</file>

<file path=xl/sharedStrings.xml><?xml version="1.0" encoding="utf-8"?>
<sst xmlns="http://schemas.openxmlformats.org/spreadsheetml/2006/main" count="229" uniqueCount="229">
  <si>
    <t>內容</t>
  </si>
  <si>
    <t>last_line</t>
  </si>
  <si>
    <t>員工：老闆，您必須幫我加薪，已經有三家公司在找我了！
老闆：哪三家？</t>
  </si>
  <si>
    <t>員工：自來水公司，台電，天然氣公司</t>
  </si>
  <si>
    <t>某市政府辦公大樓落成，門口缺副對聯。
副市長揮毫
上聯：說實話辦實事一身正氣
下聯：不貪污不受賄兩袖清風！
各個局處首長看後齊聲喝采。
考慮到民主，副市長讓各個局處首長一起出個橫批，大家你看我，我看你都不開口</t>
  </si>
  <si>
    <t>正好一個賣菜的阿伯從此經過，順口而出：查無此人！</t>
  </si>
  <si>
    <t>中午老闆視察自己的建築工地時，發現有個人在角落玩手機。
老闆：你月薪多少？
那人答：二萬二。
老闆掏出錢包，數出二萬二再加遣散費共三萬元給他，並大聲吼道：拿著這個月的薪水，馬上離開！
那人走後，餘怒未消的老闆問旁邊工人：他是哪個部門的？
工人小小聲回答：他……他是來送便當的～～～</t>
  </si>
  <si>
    <t>老闆：我咧..…&amp;娘…@…#</t>
  </si>
  <si>
    <t>一天，一位法官的女友看見兩個蚊子，便叫法官打死。
只見法官只把那個肚子飽飽的蚊子打死了，卻對那隻肚子乾癟的蚊子遲遲不下手。
女友問他為什麼不把那隻蚊子也打死？</t>
  </si>
  <si>
    <t>他回答說：證據不足。</t>
  </si>
  <si>
    <t>This is funny because it unexpectedly applies the judge's serious reasoning to a trivial situation. Since the mosquito without a full stomach does not have evidence of drinking a lot of blood, the judge does not kill it.</t>
  </si>
  <si>
    <t>辦公室中兩位女同事吵起來了。
經理忍無可忍：「太不像話了！現在是什麼情況？你們把原因給我說清楚！」
兩人一聽，又爭先恐後各執一詞吵成一團。
經理大吼一聲：「夠了！胖的先講！」</t>
  </si>
  <si>
    <t>頓時，世界安靜了。</t>
  </si>
  <si>
    <t>This is funny because it is unexpected. To get the colleagues to stop arguing, the manager is able to quiet them by asking the fatter person to talk first.</t>
  </si>
  <si>
    <t>某條街有個乞丐，每天都在街旁向路人乞討。
某日乞丐身邊多了一個碗可是卻又沒人看著，
小明感到好奇，便上前問了那乞丐：「為什麼你放兩個碗？」</t>
  </si>
  <si>
    <t>那乞丐笑笑道：「丫不知怎麼滴最近生意特別好，所以開了家分公司。」</t>
  </si>
  <si>
    <t>一位求職者在「專長」一欄中填上「造謠」。
面試官不信任地說：「你造一次謠給我們看看。」</t>
  </si>
  <si>
    <t>求職者走到門外，對其他等待面試的人說：「你們可以回去了，我已經得到了這份工作，沒你們的事了。」</t>
  </si>
  <si>
    <t>This is funny because it is ironic. To prove they are able to write rumors to secure the job, the job seeker spreads the rumor that the job is no longer available.</t>
  </si>
  <si>
    <t>一位銀行經理去洗車，
洗車店老闆非常好奇地向他問到，你們銀行是怎麼賺錢的？
他立即回答，主要是靠授信類業務，中間業務和資產類業務三大板塊實現的。
老闆一臉疑惑，要求他通俗的解釋一下。</t>
  </si>
  <si>
    <t>他想了想，說：就是高利貸，亂收費和拉皮條。老闆聽後豁然開朗。</t>
  </si>
  <si>
    <t>員工：「老闆我要加薪，不然我就辭職。」
老闆：「有話好好說，你看我們倆都各退一步行不行？」
員工：「怎麼退？」</t>
  </si>
  <si>
    <t>老闆：「我不給你加薪，你也別走。」</t>
  </si>
  <si>
    <t>This is funny because of the misinterpretation of taking a step back. The employee is trying to negotiate for a better salary, but the boss is taking a step back to the current circumstances where the employee still has to work for the same pay.</t>
  </si>
  <si>
    <t>小王在10樓人事部門工作，一個月前，被調到9樓行政部門去了….
今天，小王同學打電話到人事部門找他：「小王在麼？」
接電話同事說：「小王已不在人事了。」
小王同學：「啊啊！什麼時候的事啊，我怎麼不知道啊，還沒來得及送他呢？」</t>
  </si>
  <si>
    <t>「沒關係，你可以去下面找他啊。」</t>
  </si>
  <si>
    <t>女同事：「經理，這麼晚去提款我害怕。」
經理：「沒辦法，這筆資金有點兒急。」
女同事：「萬一有壞人劫色怎麼辦。」
經理：「你拿手電筒去。」
女同事：「這個有什麼用？」</t>
  </si>
  <si>
    <t>經理：「遇到了壞人，你照一下自己的臉。」</t>
  </si>
  <si>
    <t>This is funny because it is offensive. The manager is telling the woman to show her face to scare someone away if anyone tries to rob her.</t>
  </si>
  <si>
    <t>年年打工愁更愁，天天上班像隻猴；
加班加點無報酬，天天挨罵無理由；
碰見老闆低著頭，發了工資搖搖頭；</t>
  </si>
  <si>
    <t>到了月尾就發愁，不知何年才出頭。</t>
  </si>
  <si>
    <t>女傭人不慎打碎了花瓶，
女主人大發雷霆地說：「你一個月的工錢，還不夠賠這花瓶的。」</t>
  </si>
  <si>
    <t>女傭人想了想，答道：「太太，那麼就請你給我多加一倍的工錢吧！」</t>
  </si>
  <si>
    <t>This is funny because it is ironic. The maid turns the woman's angry complaint into a negotiation for higher pay.</t>
  </si>
  <si>
    <t>財務科長對一僱員說：「你太太請求我們把你的月薪支票直接寄給她。」
「為什麼？」</t>
  </si>
  <si>
    <t>「她說取消中間剝削。」</t>
  </si>
  <si>
    <t>「你昨天去找工作，找到了麼？」
「沒有。當面試官和我洽談時，我說了一句該死的廢話！」
「你說錯了什麼？」
「當他問我會不會做這種工作時，我回答說，『這種工作我簡直可以閉著眼睛做』。」
「這話沒錯呀！」</t>
  </si>
  <si>
    <t>「可他要找的是個守門人！」</t>
  </si>
  <si>
    <t>This is funny because it is unexpected. The person seems to be show that they are good at the job they applied for, so good that they can do it with their eyes closed. However, the person is trying to be a gatekeeper, which one cannot close their eyes to do.</t>
  </si>
  <si>
    <t>豬找上帝要求投胎做人。
上帝問曰：「耕種？」
豬答：「太苦！」
上帝曰：「做工？」
豬答：「太累！」
上帝曰：「做猴？」
豬答：「太難！」
上帝問：「何求？」
豬答：「能吃，能玩，還能嫖．」</t>
  </si>
  <si>
    <t>上帝驚曰：「靠！要做公務員啊！」</t>
  </si>
  <si>
    <t>如果你在一家大公司工作，那麼你很可能會定期接受人事部門的考評，
得到一兩句簡短的評語，但你瞭解它們的意思嗎？
1.普通員工(不是太聰明)
2.格外出色(目前還沒犯錯誤)
3.善於社交(能喝)
4.觀察能力強(經常打小報告)
5.工作態度熱忱(固執己見)
6.思維敏捷(能迅速找到借口)
7.進取向上(常請大家吃飯)
8.複雜工作上邏輯清晰(能把工作推給別人)
9.判斷能力強(手氣不錯)
10.事業心強(暗地裡害人)
11.為人隨和(隨時可以解雇)
12.模範員工(上班準時)
13.善於釋放壓力(上班打瞌睡)
14.工作第一位(醜得沒有人約)
15.獨立工作能力強(誰也不知道他在幹什麼)
16.眼光長遠(總是一再拖延工作)
17.具有極佳的口才(能瞎扯)
18.溝通能力強(常打電話聊天)
19.踏實忠誠(在別的地方很難找到工作)</t>
  </si>
  <si>
    <t>20.富於幽默感(能講許多黃色笑話)</t>
  </si>
  <si>
    <t>一天，某村在開會，3個小時過去了。會還沒開完，這時，一位中年婦女站起身來向門口走去。
村長：「您幹什麼去，安娜，要知道會還沒有開完。」
中年婦女：「我家裡有孩子呀。」
過了20分鐘，又站起來一位年輕的婦人。
村長：「您要去哪兒呀，列娜，您家裡並沒有孩子呀？」</t>
  </si>
  <si>
    <t>年輕婦人：「如果我總坐在這裡開會，那麼，我家永遠也不會有孩子的。」</t>
  </si>
  <si>
    <t>一闊少問酒店的侍者：「你最多一次得過多少小費？」
「100美元，」侍者答到。
闊少立即掏出200美元遞給侍者：「下次再有人問你誰給的小費最多時，可別忘了提我的名字。對了，那100美元是誰給你的？」</t>
  </si>
  <si>
    <t>「也是您，先生。」侍者說。</t>
  </si>
  <si>
    <t>This is funny because it is ironic. The person tries to outdo the previous tipper only to find out it was himself.</t>
  </si>
  <si>
    <t>一個老闆向他的職員們講了一個並不好笑的笑話，
職員們卻各個笑得前仰後合。只有一個人沒有笑。
老闆走到他的面前問：「你怎麼不像他們那樣笑呢？」</t>
  </si>
  <si>
    <t>這位職員回答說：「你忘了，我已被你辭退了，用不著笑了！」</t>
  </si>
  <si>
    <t>This is funny because it is ironic. The staff that was fired implies that the other staff don't find the boss funny; they are just laughing since it is part of their job to humor the boss.</t>
  </si>
  <si>
    <t>鮑爾因為屢次觸犯法律而經常在監獄裡進進出出。
一次他又被送上法庭，法官問道：「你常常到法院裡來，有什麼感想？」
「沒什麼想法，只覺得自己運氣不好。」
「難道你就不覺得羞愧嗎？」</t>
  </si>
  <si>
    <t>鮑爾聽後，毫無愧色地說：「那有什麼，我只不過常常來，而你是天天在這裡。」</t>
  </si>
  <si>
    <t>法官對被告說：「你怎麼能證明你是無罪的呢？」
「這得讓我好好想一想。」</t>
  </si>
  <si>
    <t>「好吧，給你5年的時間，足夠你想了吧！」</t>
  </si>
  <si>
    <t>This is funny because it is ironic. The defendant asks for time to think, and the judge agrees to this by letting the defendant think about it during their sentence.</t>
  </si>
  <si>
    <t>一美女去看牙醫。
看到手術器械，感到恐懼。嚷道：「我最害怕鑽牙，我寧願生孩子也不鑽牙！」</t>
  </si>
  <si>
    <t>男牙醫不耐煩地對她說：「你要生孩子還是要鑽牙，我都會幫你做。不過你還是得選擇一樣，以便我好調整椅子的高度！」</t>
  </si>
  <si>
    <t>This is funny because it is unexpected. The woman is just making a comparison about being more scared of drilling teeth, but the dentist suggests he would actually help her have a child if she would prefer that.</t>
  </si>
  <si>
    <t>「我本來希望當一名運動選手，代表國家參加國際性比賽。」
「為什麼沒有實現呢？」
「因為我這個人記性不好，常常把東西搞混。有一次，我還把壘球誤當作鉛球扔呢！」
「那你現在做什麼？」</t>
  </si>
  <si>
    <t>「在藥房當配藥員。」</t>
  </si>
  <si>
    <t>This is funny because it is unexpected. The person says they mix things up often, so it is surprising and funny that they are a pharmacist, since this requires being careful and not mixing things up.</t>
  </si>
  <si>
    <t>妻子和丈夫一起回家，妻子一進門就把門關上。
丈夫一邊敲門一邊喊：「開門，開門，我還沒進去，真是的！」</t>
  </si>
  <si>
    <t>做火車售票員的妻子說：「吵啥吵？坐下一趟吧！」</t>
  </si>
  <si>
    <t>某局張局長突然接到一封加急電報。
電文是：母親去世，父親病危，望速歸。
閱畢，張局長痛不欲生，邊哭邊在電報回單上簽字。</t>
  </si>
  <si>
    <t>郵遞員接過回單一看，竟是「同意」二字。</t>
  </si>
  <si>
    <t>一個遊客搭乘計程車出遊。半路上他拍拍司機的肩膀，想問一件事，沒想到嚇得司機「哇哇」亂叫。
「啊，對不起，沒想到會嚇著你。」他抱歉道。</t>
  </si>
  <si>
    <t>「沒關係，小小誤會。」司機道，「今天是我第一天剛開計程車，過去我一直是開靈柩車的。」</t>
  </si>
  <si>
    <t>This is funny because it is unexpected. One would not expect a taxi driver to be scared by a passenger talking to them, but it is because they used to drive a hearse where the passengers would not talk to the driver.</t>
  </si>
  <si>
    <t>某地方電視台新聞播音員正在播報新聞，
這時一張紙條送到他面前，他拿起紙條習慣性地說：「下面是本台剛收到的消息．．．．．．」</t>
  </si>
  <si>
    <t>接著打開紙條讀起來：「夥計，你的門牙上有一片兒菠菜葉．．．．．．」</t>
  </si>
  <si>
    <t>This is funny because of the misunderstanding. The news broadcaster reads what he thinks is news from the piece of paper, but it is actually a note to him about something stuck in his teeth.</t>
  </si>
  <si>
    <t>做警察的小明與朋友一起去打獵，忽然，他看見了一隻梅花鹿，</t>
  </si>
  <si>
    <t>於是，悄悄地繞到它的身後，舉起槍，大聲喊道：「不許動，舉起手來，不然我就開槍了！」</t>
  </si>
  <si>
    <t>This is funny because it is ironic. The police officer approaches the deer how he would approach a criminal, but it is not the correct behavior in this situation, since the deer would be scared off.</t>
  </si>
  <si>
    <t>公司在體檢前下發了意見徵詢表讓大家選擇體檢項目，員工可在備註欄內提出個人的特殊要求。
一位女同事在備註欄內寫道：「婦科檢查僅限女醫生」。
讓人不解的是，在她之後填表的員工不論男女，許多人都填上了「僅限女醫生」字樣。</t>
  </si>
  <si>
    <t>更讓人驚訝的是有人在備註欄裡填的是：「僅限25歲以下、本科以上學歷之未婚女醫生。」</t>
  </si>
  <si>
    <t>一客戶在提款機提款，因操作不當被吞卡了。
客戶異常著急，立即到櫃台滿臉通紅地問：「小姐，我的卡把機器吞了！怎麼辦？」
櫃台的小姐聽後不僅沒笑，反而異常鎮靜地對客戶說：「難怪今天早上清點的時候發現少了一台機器呢，原來是被你的卡吞了！」</t>
  </si>
  <si>
    <t>全體同事暴笑，客戶也笑得前仰後合。</t>
  </si>
  <si>
    <t>年節附近，各家禮品公司都散發許多精美的宣傳單至各公司拉生意，事情就是由一張超精美的宣傳單引起的。
小氣的小王拿了一張精美的宣傳單給女同事，拜託她幫忙傳真給他在北部上班的的哥哥，
並在宣傳單上寫上一行小字：「老哥，這個東西看起來很不錯，我把產品傳真給你看，麻煩你去買，帶回家給老爸老媽一起享用吧！」</t>
  </si>
  <si>
    <t>隔天，小王收到了他老哥給他的訊息：「老弟，這東西看起來的確不錯，但我這次放假沒辦法回南部老家。所以我傳真兩張千元大鈔給你，就麻煩你裁一裁自已買了吧！」</t>
  </si>
  <si>
    <t>某公司經理叫秘書轉呈公文給老闆：
「報告老闆，下個月歐洲有一批訂單，
我覺得公司需要帶人去和他們開會。」
老闆在公文後面短短簽下：「Go a head」。
經理收到之後，馬上指示下屬買機，
擬行程，自己則是整理行李。
臨出發那天，被秘書擋下來。
秘書：「你要幹什麼？」
經理：「去歐洲開會啊！」
秘書：「老闆有同意嗎？」
經理：「老闆不是對我說Go a head嗎？」
秘書：「來公司那麼久，
難道你還不知道老闆的英文程度嗎？</t>
  </si>
  <si>
    <t>老闆的意思是：去個頭！」</t>
  </si>
  <si>
    <t>和一個同事（男）晚上加班趕專案，凌晨12點多才搞定，下樓的時候樓裡已經空無一人，一邊聊天一邊等電梯。
不一會電梯下來了，門一開裡面居然還有個人！是個女孩（估計也是加班才這麼晚走）。
說實話我們兩個被嚇了一跳，沒想到這麼晚會在電梯裡遇見人，愣了一下。
最奇葩的是我那個同事，只見他探頭探腦的看了看電梯裡，說了句「靠，人滿了，擠不下了，咱們還是等下趟吧」。
我面無表情的點了點頭。</t>
  </si>
  <si>
    <t>電梯門關上的瞬間，那個女孩臉色慘白……</t>
  </si>
  <si>
    <t>深夜，波音737飛行員回家，咚咚敲門。
妻：「誰？」
飛行員幽默地說：「波音737請求著陸！」</t>
  </si>
  <si>
    <t>突然屋裡一男子喊：「收到，777馬上起飛，給你騰出停機位！」</t>
  </si>
  <si>
    <t>有一天有一個人帶著一條狗到唱片公司，他說他是這條狗的經紀人，並說他這條狗會唱歌跳舞云云，
老闆不相信，就叫小狗表演一次。當音樂響起，小狗跟著音樂載歌載舞，
老闆目瞪口呆的看著小狗，一邊想著這一次撿到搖錢樹了，就趕快拿出合同希望與狗簽約，
沒想到忽然一條大狗衝進來，把小狗銜走了。
老闆問：「怎麼回事？」</t>
  </si>
  <si>
    <t>經紀人無奈的表示：「唉！那是他媽媽，他媽媽希望他兒子成為一名醫生，演藝圈太複雜了！」</t>
  </si>
  <si>
    <t>動物園的管理員站在張開血盆大嘴的鱷魚前面，一個勁地往他嘴裡看。
過路的遊客問：「鱷魚怎麼了？」</t>
  </si>
  <si>
    <t>管理員道：「還不清楚。醫生到他嘴裡去了後，已有半小時沒有出來了。」</t>
  </si>
  <si>
    <t>維埃裡的兒子對維埃裡說：「爸爸我以後也要當你那樣的足球明星！」</t>
  </si>
  <si>
    <t>維埃裡傷心的對兒子說：「不，兒子！你長大了還是當一名裁判吧，因為再精彩的進球如果被判成越位的話也只能認倒霉。」</t>
  </si>
  <si>
    <t>小雞問母雞：「為什麼人類都有名字，而我們全都叫做雞？」
母雞回答：「人活著的時候都有名字，但死了也全就叫鬼呀？我們雞活著時雖沒有名字，但死了就有很多名字了。」
小雞開心的問：「叫什麼名字阿？」</t>
  </si>
  <si>
    <t>母雞回答：「炸雞，咖裡雞，白斬雞，燒雞，烤雞，香菇雞，土窯雞……」</t>
  </si>
  <si>
    <t>青年：禪師有聽過被鬼附身這件事嗎？
禪師：有。
青年：那要怎樣防止被附身呢？
禪師：全身抹大便。
青年：？？？</t>
  </si>
  <si>
    <t>禪師：人屎不能附身。</t>
  </si>
  <si>
    <t>馬雲最近因事心煩意亂，便去求見一位德高望重的禪師。
禪師沉默不語，意味深長般地拿出一個熱水袋往裡面倒熱水，倒滿之後，輕輕一抖，熱水袋突然就爆開了。
馬雲若有所思的說：禪師的意思是說這次的難關會像熱水袋一樣不攻自破？還是說……我不應該自我膨脹？」</t>
  </si>
  <si>
    <t>禪師搖搖頭說：「都不是！我只是要讓你知道….這是我在淘寶網買的。」</t>
  </si>
  <si>
    <t xml:space="preserve">中國人取名字常常都以單名：王丹，李壯，陳勇…
在出殯那天，全家人都痛哭流涕的呼喊他的名字：爽阿…爽阿…爽阿…
一個路人好奇地問：你們家在爽什麼？
</t>
  </si>
  <si>
    <t>全家人頓時泣不成聲的說：爽…死…了…</t>
  </si>
  <si>
    <t>小張在海灘上，看到一位穿著比基尼泳裝的正妹，馬上走過去和她搭訕閒聊。
小張想要知道她的名字，又不想太落於俗套，於是便問：「妳家裡的人都怎麼叫妳的？」
小張心想，這樣他也能夠用較為親切的稱呼，來和她繼續聊下去。</t>
  </si>
  <si>
    <t>正妹笑了笑，回答道：「我家裡的人，有的叫我『老婆』，有的叫我『媽咪』，有的叫我『阿嬤』…」</t>
  </si>
  <si>
    <t xml:space="preserve">我丈夫在國外出差期間，我們四歲的女兒想要一個小弟弟。
「是個好主意，」我對她說，「但是，你不認為應該等到你爸爸回來嗎？」
</t>
  </si>
  <si>
    <t>她的想法更酷。「為什麼我們不能給他一個驚喜呢？</t>
  </si>
  <si>
    <t>This is funny because it is unexpected. The daughter suggests surprising the father with a son, but this would involve the mother having an affair.</t>
  </si>
  <si>
    <t xml:space="preserve">早上，網咖剛開門，服務小姐在拖地。
小明來了。
小明：「現在能上嗎？」
小姐：「等我脫完了你再上。」
</t>
  </si>
  <si>
    <t>小明：「那我幫你脫吧，你快點讓我上，我先脫你下面，來！抬一下腿</t>
  </si>
  <si>
    <t xml:space="preserve">女友不解地問男友：「為什麼男人有很多女朋友會被人羡慕，而女人有很多男友會被鄙視？！
」男友語重心長地說：「就好像是一把鑰匙可以開很多鎖，會被人稱作萬能鑰匙！
</t>
  </si>
  <si>
    <t>而一把鎖若是可以被很多鑰匙開，那就說明鎖有問題！」</t>
  </si>
  <si>
    <t xml:space="preserve">辦公室有一女同事，為人豪爽可愛，和老公感情特別好。
有一次我們吃飯說起小三，我問她：你老公要是有外遇了，你跟他離婚嗎？
</t>
  </si>
  <si>
    <t>她斜眼看看她老公，淡淡地說：我這輩子沒有離異，只有喪偶！</t>
  </si>
  <si>
    <t>This is funny because it uses dark humor and is unexpected. The woman implies that she would kill her husband if he had an affair by saying that she will not divorce and will be a widow instead.</t>
  </si>
  <si>
    <t xml:space="preserve">結婚30年的老夫妻，慶祝紀念日到日本旅行，夜宿溫泉民宿。
睡到半夜，老先生突然緊緊抱住太太，說：「這輩子太短了！」
太太醒了過來，聽到先生這句話，當場感動掉淚說：「都是緣份啊！」
老先生：…………………….
沒好氣說：「什麼緣份？被子都蓋不到腳啦！」
</t>
  </si>
  <si>
    <t>老婆問老公：
老公，這輩子你睡過幾個女人啊？
老公說：</t>
  </si>
  <si>
    <t>只有妳一個，其他的都讓我整晚睡不著。</t>
  </si>
  <si>
    <t>This is funny because it is unexpected and a pun on "sleeping with". When the husband says he has only slept with the wife, the wife would expect him to mean that he has not had sex, but he means that the other women kept him up during the night so he couldn't fall asleep.</t>
  </si>
  <si>
    <t xml:space="preserve">董事長的助理名叫光光，有天董事長叫助理去買蛋塔然後親自拿去分給公司員工。
一位女性主管吃了後，驚覺非常好吃….
董事長説，這是我託光光去買的，如果喜歡的話，你也可以託光光去買。
女主管面有難色問：一定要脫光光嗎？
董事長説，不託光光也可以，只是託光光去買比較快
</t>
  </si>
  <si>
    <t>要不然等一下我託光光帶你去‼</t>
  </si>
  <si>
    <t xml:space="preserve">老公：我剛剛逛街，看見四款包，不知道妳喜歡哪一個，所以我全買了！
老婆：哇～（開心）
快拿來我看看！（期待）
</t>
  </si>
  <si>
    <t>老公：豆沙包、肉包、菜包、割包…..</t>
  </si>
  <si>
    <t>This is funny because it is a pun. The wife is pleased because she thinks the husband bought bags, when he really means four types of buns, since bags and buns are represented by the same character.</t>
  </si>
  <si>
    <t>阿伯腳扭到了，媳婦聽聞後，就叫阿伯去看醫生。
阿伯看了醫生，護士給了一包藥說：「藥效12小時。」
阿伯領了藥就坐在門口…..
過了4.5小時媳婦查覺不對勁，就趕緊跑到醫院，見了公公在那「哈、哈、哈、哈、一直笑」
就問公公在做啥？阿伯生氣回答：「賣吵，醫生說要笑12小時，我才笑4個小時！」
話說護士給了藥後，順口說了一句：「吃飽三粒。」
老伯回到家翻箱到櫃，媳婦見狀，就問公公在找什麼？
老伯說：「找藥，護士要我吃130粒。」
二天後老伯回診，這次醫生沒開藥，只說一句：「多喝水。」
老伯一回到家，就躺在床上，一動也不動。
媳婦一看，大事不妙，便上前詢問。
只見公公說：「醫生要我多喝水(倒好勢)。」
阿伯吃完選舉宴回家時不小心被車子撞倒，被送到附近醫院。
護士小姐看他有點神智不清，就幫他填寫病歷資料，知道阿伯姓林後，
於是問他：「阿伯，你林啥？」(台語)
阿伯答：「我喝兩罐袐魯ㄋㄧㄚˊ。」(台語)
護士：「不是啦！我是問你叫啥？」(台語)
阿伯答：「我叫海帶配滷蛋啦！」(台語)
護士：！@#$%^&amp;*
問不出個所以然，於是護士帶阿伯去照X光。
護士小姐說：「阿伯，你人趴過來。」(台語)
阿伯說：「妳騙我ㄌㄝ不懂，哪有人撞著胸坎要照懶趴？」(台語)
好不容易告訴阿伯趴在X光機上準備要照時，
護士說：「阿伯！我數到3就要照(跑)喔！！(台語)1…2…3」</t>
  </si>
  <si>
    <t>只見阿伯往X光室外面死命的跑…</t>
  </si>
  <si>
    <t>週一：遇上船長。
週二：船長邀我共進晚餐。
週三：船長要跟我那個我不從。
週四：船長威脅再不從就把整條船弄沉，淹死七百多人。
週五：我救了七百多人。
週六：連續救了好幾回。</t>
  </si>
  <si>
    <t>週日：船長喊救命，可是我還想救大家</t>
  </si>
  <si>
    <t xml:space="preserve">有位原住民朋友去應徵工作~
主管問：請問您的學經歷是……？
原：我是台…大歷史的啦！
主管：哦！台大的，很好啊！
原：不是啦！
</t>
  </si>
  <si>
    <t>是抬大理石的啦！</t>
  </si>
  <si>
    <t xml:space="preserve">有個阿婆到雜貨店去
問小姐說：「阿！你這甘有火爐(台語發音)？」
小姐說：「妳要烤身體的還是烤肉用的？」
</t>
  </si>
  <si>
    <t>阿婆說：「烤你去死啦！我要洗頭髮的『飛柔』啦！」</t>
  </si>
  <si>
    <t xml:space="preserve">老師：「小新，請用『左右為難』來造句」
小新：「我考試時左右為難」
老師：「是題目不會答，讓你左右為難？」
</t>
  </si>
  <si>
    <t>小新：「不，是左右同學答案不一樣，讓我左右為難」。</t>
  </si>
  <si>
    <t xml:space="preserve">某醫生在家接到同事電話：打麻將，三缺一！
醫生說：我馬上來！
妻子在旁邊問：情況嚴重嗎？
</t>
  </si>
  <si>
    <t>醫生嚴肅地說：很嚴重，已有三位醫生在那了。</t>
  </si>
  <si>
    <t xml:space="preserve">「請問禪師，現在社會那麼亂，我這一弱女子應當如何保護自己？」
禪師二話不說，倒了一杯水，立即潑到了女子的臉上。
女子一楞，說道：「難道你是要我保持冷靜，以此對待世界的一切嗎？」
禪師搖搖頭…
</t>
  </si>
  <si>
    <t>「你素顏就可以了」</t>
  </si>
  <si>
    <t xml:space="preserve">某立委訪問一精神病院時，問院長：「如何判斷一個精神病患者是否可以出院？」
院長說：「我們會將一個浴缸放滿水，然後提供一個湯匙，一個茶杯和一個水桶給病人，然後請他把浴缸的水弄掉。」
「噢！我了解了。」
立委說：「正常人會選擇用水桶，因為它比湯匙和茶杯都來得大。」
「不！」
</t>
  </si>
  <si>
    <t>院長說：「一個正常人會把浴缸底的塞子拉起來就好了。阿……要不要幫您安排個靠窗戶的床位呀？」</t>
  </si>
  <si>
    <t xml:space="preserve">累了一天，終於搞定了….
上午把車看好了，也試乘了，BMW7系列，有2014現車，
感覺還可以，計畫後天去付訂金。
下午也去看了房子，獨棟的別墅價格還可接受，160坪的，門口有花園，可停車，折扣也已經談好準備下訂金了。
現在萬事俱備，就看今天的威力彩了。
</t>
  </si>
  <si>
    <t>如果不中的話，今天就他媽的白忙了！</t>
  </si>
  <si>
    <t xml:space="preserve">病人：「我失眠。」
醫生：「這些藥丸，紅色讓你夢到德華；白色夢到富城；綠色夢到潤發。」
病人大喜問道：「那我全部服下去呢？」
</t>
  </si>
  <si>
    <t>醫生：「那你可以親身見到國榮。」</t>
  </si>
  <si>
    <t>女：「戴上它！」
男：「不戴比較爽！」
女：「戴了安全點！」
男：「相信我的技術！」
女：「不戴就不讓你上！」
男：「不戴才像男子漢！」</t>
  </si>
  <si>
    <t>女：「你煩不煩啊！騎摩拖車戴安全帽會死啊？」</t>
  </si>
  <si>
    <t>情人節後第二天，有一美女頭痛去看醫生。
醫生問：「有甚麼不舒服？」
美少女：「吃了20粒避孕藥，頭痛。」
醫生問：「爲何不按說明書服用？」
美少女：「就是按説明書，說明書上寫著：一次一粒。」</t>
  </si>
  <si>
    <t>醫生：……</t>
  </si>
  <si>
    <t>This is funny because of the misinterpretation. The woman thinks taking one pill at a time means taking all of them, just one by one.</t>
  </si>
  <si>
    <t>老師說：「以後上䋄發言不要再隨便自稱「筆者」因為現在根本沒人用筆寫字」
學生反問：「那要怎麼稱呼？」
老師說：「鍵人」
學生接著問：「那用滑鼠的人呢？」
老師說：「叫鼠輩」
學生又問：「那智慧型手機都用觸控式的．又沒䭈盤、沒滑鼠、又該怎麼稱呼？」</t>
  </si>
  <si>
    <t>老師說：「叫觸生」</t>
  </si>
  <si>
    <t xml:space="preserve">老公心情不好，一個勁的喝悶酒，
老婆問：你在幹嘛？
老公說：別跟我說話，我想靜靜！
老婆轉過身一個巴掌呼了過去，
問：他媽的~靜靜是誰？
</t>
  </si>
  <si>
    <t>人生有時候想靜靜都難</t>
  </si>
  <si>
    <t>老婆腳受傷叫老公幫忙買内农，老公問也没問就跑到女性内衣店。
店員問你太太的罩杯多大啊？老公忽然想不起來！
店員就問：有柚子大嗎？老公說没有。
店員又問有橘子大嗎？先生說也没有，
店員又問總有雞蛋大吧！</t>
  </si>
  <si>
    <t>先生回答有，但是是煎熟的。</t>
  </si>
  <si>
    <t>五位好朋友在喝酒，然後他們決定開車去續攤！
半路被警察攔下，警察說：怎麼有酒味？</t>
  </si>
  <si>
    <t>開車朋友說：警察先生你喝醉了喔，我們明明才五位哪有九位。</t>
  </si>
  <si>
    <t>This is funny because it is a pun. "Alcohol scent" and "nine individuals" sound the same in Chinese, so the friends misunderstand the police and claim that there are only five of them, not nine, when the police was actually asking about the alcohol.</t>
  </si>
  <si>
    <t xml:space="preserve">昨天接到一個不認識的電話，
不像本土口音，上來就直呼我的名字！
「王總！」
「你是誰呀？」
「你的老朋友啊」
「誰呀？」
「台東的老朋友啦，連我的聲音你都聽不出來了？」
「你是？」
「哎呀，王總你貴人多忘事啊」
我是真的被問住了，想不起來這個聲音，又寒暄了半天，
對方就是不說自己的名字，最後我不耐煩了，
「你不說就算了」我就把電話掛了。後來想想有點不對勁，
可能是騙子，如果我把對方的聲音認做某個老朋友，
對方就會想辦法講故事騙錢了。
我就按照剛才顯示的號碼把電話撥回去了。
我說：「你是台東的張XX吧」
「對呀對呀對呀，看看，我說你貴人多忘事，連我的聲音都聽不出來了。」
「對不起啊，XX，我還以為誰和我開玩笑吶」
「王總啊，我準備去台北出差，順便請你吃飯……」
我問：「XX，你母親的癌症怎麼樣了」
對方呆了一下：「喔……還是老樣子」
「唉，得了這病也沒辦法。你爸車禍的案子結了嗎？」
「喔……差不多了」
「行啊，人都走了，賠不賠的也別太在意了~」
「嗯…」
我又問：「強姦你老婆的流氓逮到了沒啊？」
「逮到了，逮到了」
我又問「你兒子沒屁眼的手術做了沒啊？」
</t>
  </si>
  <si>
    <t>對方沈默了10秒鐘，沒說出話來，把電話掛了……</t>
  </si>
  <si>
    <t>我當臥底多年，今天卻被大哥識破了
因為大哥跟我去看電影
售票小姐問我：您要買什麼票？</t>
  </si>
  <si>
    <t>我說：軍警票。</t>
  </si>
  <si>
    <t>小明不小心把愛瘋4掉到河裡，河神很可憐他，就從河裡拿出一個愛瘋5問是不是他的，小明搖頭。
又拿出一個愛瘋4S問他，小明依舊搖頭。
最後拿出了愛瘋4，小明點頭說：這個才是我的。</t>
  </si>
  <si>
    <t>河神大悅：誠實的孩子，這3個愛瘋你都拿去吧，反正也不能用了…</t>
  </si>
  <si>
    <t>女友是個家裡只有老媽的單親家庭。
女友問：「如果哪天我要跟別人結婚，你怎麼辦？」</t>
  </si>
  <si>
    <t>我回答：「我會泡你老媽，然後成為你爸，最後極力反對這門婚事。」</t>
  </si>
  <si>
    <t>父親帶著兒子去看精神病醫生。
父親給醫生說：「兒子覺得自己是母雞，已經有半年了！」
醫生：「啊！都半年了，為什麼不早來？」</t>
  </si>
  <si>
    <t>父親：「因為我想吃雞蛋呀！」</t>
  </si>
  <si>
    <t>清晨，唐僧從夢中醒來，發現孫悟空跪在自己的床前，於是便問：「悟空，你怎麼了？」</t>
  </si>
  <si>
    <t>孫悟空滿臉淚水的說：「師父，我求您了，下次說夢話，不念緊箍咒，行嗎？」</t>
  </si>
  <si>
    <t>有一天，一坨黑色的大便看到了一坨白色的大便，黑大便問：你為啥長的那麼白，那麼漂亮？</t>
  </si>
  <si>
    <t>白大便聽了非常生氣，說：我不是大便！我是冰淇淋！</t>
  </si>
  <si>
    <t>小明坐在家門口吃雪糕，不遠處站著一個衣衫襤褸的小男孩正眼巴巴的瞅著他，垂涎欲滴的樣子。
小明覺得他很可憐，就招手讓小男孩過來。</t>
  </si>
  <si>
    <t>然後遞給他一個板凳說：「來，坐著看！」</t>
  </si>
  <si>
    <t>This is funny because it is ironic. XIoaming thinks he is helping the boy by letting him watch, but this is worse for the boy, who has to watch someone eat ice cream up close, when he actually wants the ice cream.</t>
  </si>
  <si>
    <t>女兒：我爸最疼我了，在我記憶中他從來沒打過我。</t>
  </si>
  <si>
    <t>父親：我以前很凶，小孩不聽話就打，直到有一次把閨女打失憶了……</t>
  </si>
  <si>
    <t>This is funny because it is unexpected. The daughter can't remember her father hitting her, not because he hasn't, but because he hit her too hard that she forgot.</t>
  </si>
  <si>
    <t xml:space="preserve">一位黑道兄弟去牙科診所拔牙，
拔完後拿藥單去藥局領藥…
回家後，忘了藥師交代的服用方式…
情急之下，打電話回牙科診所詢問
兄弟：「藥那麼多顆，怎麼吃？」
護士：「你有腫就吃，沒腫就不要吃囉。」
</t>
  </si>
  <si>
    <t>結果，這位兄弟就把所有的藥都吃了…</t>
  </si>
  <si>
    <t>76歲的爺爺突然決定去唸書，並從小學上起。
小孫子說：「您想上學不錯，可有件事情不太好辦。」
爺爺：「什麼事？」</t>
  </si>
  <si>
    <t>孫子：「萬一老師叫請家長，您讓誰去呢？」</t>
  </si>
  <si>
    <t>甲婦：「看起來你好像很累！」
乙婦：「是呀！我先生住院，我日夜都得守著他。」
甲婦：「你為何不請一個護士幫忙照顧呢？」</t>
  </si>
  <si>
    <t>乙婦：「就是因為請了護士，才需要我日夜都顧好我先生啊！」</t>
  </si>
  <si>
    <t>This is unexpected because one might expect the woman to be protecting her husband from his injuries, when she is actually protecting her husband from the nurse.</t>
  </si>
  <si>
    <t xml:space="preserve">老人臨終前給兒子分遺產。
對大兒子說：「你媳婦快生小孩了，把存折留給你。」
對二兒子說：「你馬上就要結婚，我把房子留給你」
最後，對小兒子說：「最不放心你了，現在還沒個女朋友，就把最寶貴的遺產留給你吧。」
小兒子心中竊喜，
</t>
  </si>
  <si>
    <t>老人說：「我要把line的帳號給你，好友欄裡有一百多個年輕姑娘。」</t>
  </si>
  <si>
    <t xml:space="preserve">一男生暗戀一女生許久。
一天自習課上，男生終於鼓足勇氣寫了張字條給那個女生，上面寫著：其實我注意你很久了。
</t>
  </si>
  <si>
    <t>不一會兒，字條又傳回來，上面寫著：拜託別告訴老師，我保證以後再也不上課嗑瓜子了！</t>
  </si>
  <si>
    <t xml:space="preserve">月黑風高，毒販與黑道老大進行交易。
毒販拿出一個黑色皮箱，放到桌上，打開一看，裡面滿滿都是海洛因。
毒販對老大說道，公平交易！見貨付錢！
黑道老大勃然大怒，掏出手槍對著毒販，邊開槍邊喊…
</t>
  </si>
  <si>
    <t>你他媽才是賤貨！你他媽才是賤貨！</t>
  </si>
  <si>
    <t>一漂亮女子穿迷你超短裙在公車上遇一流氓。流氓說：「小姐，讓我看看你的大腿！給你50元。」
女子說：「這樣吧，先給我100元，等公車到站後，我讓你看看我生過小孩的地方。」
流氓高興地不得了。</t>
  </si>
  <si>
    <t>等公車到了站，她朝著路邊的醫院指著說：「你看，這就是我生過孩子的地方！」</t>
  </si>
  <si>
    <t>This is funny because it is unexpected. The man thinks the woman is going to show her parts of her body when she says she'll show him where she gives birth, but the woman ends up pointing to the hospital since she gave birth at the hospital.</t>
  </si>
  <si>
    <t xml:space="preserve">有一個人，三十幾歲了依然事業無成，工作也找不到，事業也做不成，都一直賺不到錢。
於是，去找算命師算個命看看。
「你啊，將會一直窮困僚倒，直到四十歲。」
那個人聽了，眼睛為之一亮，心想有轉機了，馬上問說：「然後呢？」
</t>
  </si>
  <si>
    <t>「然後喔………」算命師看了一下他的命盤接著說：「然後你就習慣了。」</t>
  </si>
  <si>
    <t xml:space="preserve">高中是寄宿制學校。有天晚上，同寢室一位室友突然特別大方，翻出他的「私人儲備」
整整一桶餅乾，分給全寢室人吃，正當我們狼吞虎嚥之時，
</t>
  </si>
  <si>
    <t>他來了一句：「抓緊時間吃，等會兒12點一過，這餅乾就過期了…」</t>
  </si>
  <si>
    <t>This is funny because it is unexpected. The roommate seems to be generously offering food to his roommates, but he reveals that he is trying to get rid of the food before it expires.</t>
  </si>
  <si>
    <t xml:space="preserve">話說有一女子問媒婆：我的相親對象是什麼人啊？
媒婆添油加醋地形容：對方人稱外號『金城武。』！
相親女立刻掛了電話就去相親。
結果回來後大罵媒婆：又矮又醜，這個叫金城武？
媒婆回答：我還沒有把話講完你就跑來！
</t>
  </si>
  <si>
    <t>人家是說外號『京城武大郎』</t>
  </si>
  <si>
    <t xml:space="preserve">女子剛生完寶寶，坐月子的時候，一群閨蜜去探望。
其中一閨蜜湊過來說：「哇，長得好像你老公啊！」
另一閨蜜說：「是啊，特別像，尤其吃奶的時候，眼神超像的！」
</t>
  </si>
  <si>
    <t>頓時大家都沉默了。</t>
  </si>
  <si>
    <t xml:space="preserve">父親訓斥兒子：「愛迪生像你這麼大時，已經成為一個發明家了。」
</t>
  </si>
  <si>
    <t>兒子立刻回敬：「林肯像你這麼大時，早已當上美國總統了。」</t>
  </si>
  <si>
    <t xml:space="preserve">一天，小王和妻子一起看電視，電視上有一則報道：「據調查，男人中有70%希望有一次婚外戀~~~」
小王忙向妻子解釋道：「我是另外那30%當中的！」
話音剛落，電視裡繼續報道：「另外的30%希望有多次婚外戀！」
</t>
  </si>
  <si>
    <t>小王：……………………</t>
  </si>
  <si>
    <t>老師問：你約了心儀的女孩子吃晚餐，當你要上廁所時，該怎麼禮貌地說？
同學A：我去撇個尿！
老師：這一點都不禮貌。
同學B：我去上個廁所，等等回來。
老師：嗯，這個不錯，但還有更禮貌的。
同學C：容我離開一下。我去跟一個好朋友見個面。如果可以的話，我更希望今天晚上有機會介紹他給你認識。</t>
  </si>
  <si>
    <t>老師：</t>
  </si>
  <si>
    <t xml:space="preserve">顧客：老闆，這盤烤鴨怎麼少一條腿？
經理：哦，這鴨出了車禍，被壓斷了一條腿。
顧客：那麻煩你換一隻沒有出車禍的來吧！
</t>
  </si>
  <si>
    <t>經理：你也太沒有愛心了吧！不關愛殘疾人士也就罷了，怎麼能夠歧視它們呢？</t>
  </si>
  <si>
    <t xml:space="preserve">前陣子父母打電話天天催我找女朋友，我一時沒辦法，只好騙他們我是gay。
</t>
  </si>
  <si>
    <t>他們沉默了一星期，這幾天又總打電話催我找男朋友。</t>
  </si>
  <si>
    <t xml:space="preserve">一新婚夫妻二人洞房對話。
女：要是以後孩子長得像你，你就死定了。
</t>
  </si>
  <si>
    <t>男：要是以後孩子長得不像我，你就死定了。</t>
  </si>
  <si>
    <t xml:space="preserve">我一次出去玩，在一個遠房親戚家住了兩天。
那裡有個風俗就是小孩子的尿是最乾淨的，他們就用童子尿來煮雞蛋，據說是非常養生。
我哪裡敢吃，但無奈人家熱情，一直勸我..吃..吃..吃，我沒辦法只好來了句：我不愛吃雞蛋。
</t>
  </si>
  <si>
    <t>我那親戚更可愛了，說那你喝點湯吧。</t>
  </si>
  <si>
    <t>幾個男子合資要開一家公司，為了彰顯公司的霸氣，特取名「能力」_x0008_。
嗯！「能力公司」聽著多霸氣啊！
於是大家興高采烈地去申請並拿回營業執照，拿回來後大家幾個都傻眼了</t>
  </si>
  <si>
    <t>只見執照上大大地寫著…「能力有限公司」</t>
  </si>
  <si>
    <t>前陣子，航空公司紛紛教導英語、台語、國語三種語言都行，於是空姐們便開始努力學習如何以台語引導乘客各種注意事項。
某日Ａ空姐，心血來潮便想試試自己的台語能力，剛好機上乘客大多數為老公公與老婆婆（出國旅遊，享福），</t>
  </si>
  <si>
    <t>於是乘客目的地快到時，Ａ空姐便開始以台語說：「各位公婆，呢也墓地已經到啊，呢也牲禮已經傳好，我也蓋呢拜拜」</t>
  </si>
  <si>
    <t>有一天，世界上要推出全世界最厲害的警察。到了最後一個階段，剩下一個美國的FBI、蘇俄的KGB及台灣的警察。
考題是放一隻小白兔進一個不小的森林，要在十分鐘之內把目標（小白兔）找出來，否則就淘汰。
首先，FBI進去了，展開地毯式的搜索，十分鐘過去了，FBI無功而返。
下一個是KGB，一進去就放火燒林，企圖逼出小白兔，十分鐘過去了，燒林的效果沒想像中大，KGB也被淘汰了。
輪到了台灣的警察，只見他不慌不忙的晃著手上的警棍進了森林。
不到五分鐘的時間，台灣警察出來了，手上擰著一隻熊貓的耳朵，帶了一隻熊貓出來。</t>
  </si>
  <si>
    <t>正當大家覺得奇怪時，熊貓說話了：不要再打了！不要再打了！我承認我是小白兔！</t>
  </si>
  <si>
    <t>兩名兄弟因在外界有殺人罪，以至被判到最高法院.....而其父母因擔心法院判決太嚴，以至教兩兄弟說.......
父母：你們要讓法院的所有人知道你們很愛國，或許法官會判的較輕
(於是父母教他們唱一首"中華民國頌"，又說：法官判決時，你們就要唱的動聽點...)
隔日在法院時......法官：你們在那裡殺了人？兩人："青海的草原"法官：那你們殺了多少人？
兩人："一眼看不完"法官：你們將屍體放在那？兩人："喜瑪拉雅山"法官：喔！放在那些地點？
兩人："峰峰相連到天邊"法官：哦！那殺了那些人？
兩人："古聖和先賢"法官：那你們是為了什麼殺人呢？
兩人："在這裡建家園"法官：你們在什麼情況下殺人？
兩人："風吹雨打中"法官：真慘忍！你們殺人有多久了？
兩人："聳立五千年"法官問旁邊一人：你是那個國家呢？犯人："中華民國"
法官：那你？犯人："中華民國"法官：你們知道殺人是要判刑的嗎？
兩人："經得起考驗"法官：那麼還要殺多少人？兩人："只要長江和黃河的水不斷"</t>
  </si>
  <si>
    <t>法官：那要殺多久？兩人："千秋萬世，直到永遠"法官：....嗯..死刑...................</t>
  </si>
  <si>
    <t>有一北漂青年剛考上北一女，註冊那一天她第一次上台北，雖然家人耳提面命地告訴她北一女的位置，但是她還是迷了路，
於是她打算問路人.但是她想說穿著北一女的制服問學校在那裏太丟臉了，
所以就想出了一個方法："先生，請問總統府要怎麼走？"(我聰明吧)</t>
  </si>
  <si>
    <t>路人："咦？總統府不就在妳們學校前面嗎？"</t>
  </si>
  <si>
    <t>一艘軍艦航行在海上，在某一個夜晚，一名水手突然發現，在遠方有一點燈光，
他立即報告艦長：「報告見艦長，不遠的地方有艘船正駛向我們，若再不改航道，就要撞上了！」
艦長一聽，立即呼叫到「呼叫呼叫！我是艦長，請立刻將你們的船，航道向東移10度！」
對方回到：「呼叫呼叫！請你們向西移10度！」
艦長：「我是軍艦，你敢叫我移！」</t>
  </si>
  <si>
    <t>對方立即道：「靠！我是燈塔，有種你就撞上來試試？」</t>
  </si>
  <si>
    <t>有一個阿呆，他機車經常被偷，就算是中古車還是被偷，
有一天他突然想到如何防止機車再被偷，於是他加上4個鎖，而且貼上了一個字條『看你怎麼偷』，
於是他就很高興去吃飯了。當他回來時，機車果然沒被偷，</t>
  </si>
  <si>
    <t>正要大笑時，卻發現多了一個鎖和一張紙『看你怎麼騎』。</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</si>
</sst>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trike/>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17.0"/>
    <col customWidth="1" hidden="1" min="2" max="2" width="56.13"/>
    <col customWidth="1" min="3" max="3" width="22.63"/>
    <col customWidth="1" min="5" max="5" width="33.5"/>
    <col customWidth="1" min="6" max="6" width="20.75"/>
    <col customWidth="1" min="7" max="7" width="39.0"/>
  </cols>
  <sheetData>
    <row r="1" hidden="1">
      <c r="A1" s="1" t="s">
        <v>0</v>
      </c>
      <c r="B1" s="1" t="s">
        <v>1</v>
      </c>
      <c r="C1" s="2"/>
      <c r="D1" s="3"/>
      <c r="E1" s="3"/>
      <c r="F1" s="3"/>
      <c r="G1" s="3"/>
      <c r="H1" s="3"/>
      <c r="I1" s="3"/>
    </row>
    <row r="2" hidden="1">
      <c r="A2" s="4" t="s">
        <v>2</v>
      </c>
      <c r="B2" s="4" t="s">
        <v>3</v>
      </c>
      <c r="C2" s="3" t="str">
        <f>IFERROR(__xludf.DUMMYFUNCTION("GOOGLETRANSLATE(A2:A10, ""zh-TW"", ""zh-CN"")"),"员工：老板，您必须帮我加薪，已经有三家公司在找我了！
老板：哪三家？")</f>
        <v>员工：老板，您必须帮我加薪，已经有三家公司在找我了！
老板：哪三家？</v>
      </c>
      <c r="D2" s="3" t="str">
        <f>IFERROR(__xludf.DUMMYFUNCTION("GOOGLETRANSLATE(#REF!, ""zh-TW"", ""zh-CN"")"),"#REF!")</f>
        <v>#REF!</v>
      </c>
      <c r="E2" s="3" t="str">
        <f>IFERROR(__xludf.DUMMYFUNCTION("GOOGLETRANSLATE(#REF!, ""zh-TW"", ""zh-CN"")"),"#REF!")</f>
        <v>#REF!</v>
      </c>
      <c r="F2" s="3"/>
      <c r="G2" s="3"/>
      <c r="H2" s="3"/>
      <c r="I2" s="3"/>
    </row>
    <row r="3">
      <c r="A3" s="4" t="s">
        <v>4</v>
      </c>
      <c r="B3" s="4" t="s">
        <v>5</v>
      </c>
      <c r="C3" s="3" t="str">
        <f>IFERROR(__xludf.DUMMYFUNCTION("GOOGLETRANSLATE(A3:A11, ""zh-TW"", ""zh-CN"")"),"某市政府办公大楼落成，门口缺副对联。
副市长挥毫
上联：说实话办实事一身正气
下联：不贪污不受贿两袖清风！
各个局处首长看后齐声喝采。
考虑到民主，副市长让各个局处首长一起出个横批，大家你看我，我看你都不开口")</f>
        <v>某市政府办公大楼落成，门口缺副对联。
副市长挥毫
上联：说实话办实事一身正气
下联：不贪污不受贿两袖清风！
各个局处首长看后齐声喝采。
考虑到民主，副市长让各个局处首长一起出个横批，大家你看我，我看你都不开口</v>
      </c>
      <c r="D3" s="3" t="str">
        <f>IFERROR(__xludf.DUMMYFUNCTION("GOOGLETRANSLATE(B3, ""zh-TW"", ""zh-CN"")"),"正好一个卖菜的阿伯从此经过，顺口而出：查无此人！")</f>
        <v>正好一个卖菜的阿伯从此经过，顺口而出：查无此人！</v>
      </c>
      <c r="E3" s="3" t="str">
        <f>IFERROR(__xludf.DUMMYFUNCTION("GOOGLETRANSLATE(C3, ""zh-TW"", ""en"")"),"The office building of a municipal government was completed, and there was no side couplet at the door.
Deputy Mayor
Shanglian: To be honest
Xialian: Both sleeves and breeze without corruption and bribery!
The heads of various bureaus drank together after"&amp;" watching it.
Considering democracy, the deputy mayor asked the heads of various bureaus to compete together. Everyone, you see me, I think you don’t speak.")</f>
        <v>The office building of a municipal government was completed, and there was no side couplet at the door.
Deputy Mayor
Shanglian: To be honest
Xialian: Both sleeves and breeze without corruption and bribery!
The heads of various bureaus drank together after watching it.
Considering democracy, the deputy mayor asked the heads of various bureaus to compete together. Everyone, you see me, I think you don’t speak.</v>
      </c>
      <c r="F3" s="3" t="str">
        <f>IFERROR(__xludf.DUMMYFUNCTION("GOOGLETRANSLATE(B3, ""zh-TW"", ""en"")"),"It happened that Aber, who was selling vegetables, passed by and went out: No such person!")</f>
        <v>It happened that Aber, who was selling vegetables, passed by and went out: No such person!</v>
      </c>
      <c r="H3" s="3"/>
      <c r="I3" s="3"/>
    </row>
    <row r="4">
      <c r="A4" s="4" t="s">
        <v>6</v>
      </c>
      <c r="B4" s="4" t="s">
        <v>7</v>
      </c>
      <c r="C4" s="3" t="str">
        <f>IFERROR(__xludf.DUMMYFUNCTION("GOOGLETRANSLATE(A4:A12, ""zh-TW"", ""zh-CN"")"),"中午老板视察自己的建筑工地时，发现有个人在角落玩手机。
老板：你月薪多少？
那人答：二万二。
老板掏出钱包，数出二万二再加遣散费共三万元给他，并大声吼道：拿着这个月的薪水，马上离开！
那人走后，余怒未消的老板问旁边工人：他是哪个部门的？
工人小小声回答：他……他是来送便当的～～～")</f>
        <v>中午老板视察自己的建筑工地时，发现有个人在角落玩手机。
老板：你月薪多少？
那人答：二万二。
老板掏出钱包，数出二万二再加遣散费共三万元给他，并大声吼道：拿着这个月的薪水，马上离开！
那人走后，余怒未消的老板问旁边工人：他是哪个部门的？
工人小小声回答：他……他是来送便当的～～～</v>
      </c>
      <c r="D4" s="3" t="str">
        <f>IFERROR(__xludf.DUMMYFUNCTION("GOOGLETRANSLATE(B4, ""zh-TW"", ""zh-CN"")"),"老板：我咧..…&amp;娘…@…#")</f>
        <v>老板：我咧..…&amp;娘…@…#</v>
      </c>
      <c r="E4" s="3" t="str">
        <f>IFERROR(__xludf.DUMMYFUNCTION("GOOGLETRANSLATE(A4, ""zh-TW"", ""en"")"),"When the boss inspected his construction site at noon, he found that someone was playing with a mobile phone in the corner.
Boss: How much does your monthly salary?
That person answered: Twenty -two.
The boss took out his wallet, and the two twelve thousa"&amp;"nds of loose fees were sent to him a total of 30,000 yuan, and he shouted loudly: Take this month's salary and leave immediately!
After the man left, the boss of Yu angry asked the worker next to him: Which department he was from?
The worker answered: He "&amp;"... he came to send the lunch ~~~")</f>
        <v>When the boss inspected his construction site at noon, he found that someone was playing with a mobile phone in the corner.
Boss: How much does your monthly salary?
That person answered: Twenty -two.
The boss took out his wallet, and the two twelve thousands of loose fees were sent to him a total of 30,000 yuan, and he shouted loudly: Take this month's salary and leave immediately!
After the man left, the boss of Yu angry asked the worker next to him: Which department he was from?
The worker answered: He ... he came to send the lunch ~~~</v>
      </c>
      <c r="F4" s="3" t="str">
        <f>IFERROR(__xludf.DUMMYFUNCTION("GOOGLETRANSLATE(B4, ""zh-TW"", ""en"")"),"Boss: I care ... &amp; Niang ...@老")</f>
        <v>Boss: I care ... &amp; Niang ...@老</v>
      </c>
      <c r="G4" s="3"/>
      <c r="H4" s="3"/>
      <c r="I4" s="3"/>
    </row>
    <row r="5">
      <c r="A5" s="4" t="s">
        <v>8</v>
      </c>
      <c r="B5" s="4" t="s">
        <v>9</v>
      </c>
      <c r="C5" s="3" t="str">
        <f>IFERROR(__xludf.DUMMYFUNCTION("GOOGLETRANSLATE(A5:A13, ""zh-TW"", ""zh-CN"")"),"一天，一位法官的女友看见两个蚊子，便叫法官打死。
只见法官只把那个肚子饱饱的蚊子打死了，却对那只肚子干瘪的蚊子迟迟不下手。
女友问他为什么不把那只蚊子也打死？")</f>
        <v>一天，一位法官的女友看见两个蚊子，便叫法官打死。
只见法官只把那个肚子饱饱的蚊子打死了，却对那只肚子干瘪的蚊子迟迟不下手。
女友问他为什么不把那只蚊子也打死？</v>
      </c>
      <c r="D5" s="3" t="str">
        <f>IFERROR(__xludf.DUMMYFUNCTION("GOOGLETRANSLATE(B5, ""zh-TW"", ""zh-CN"")"),"他回答说：证据不足。")</f>
        <v>他回答说：证据不足。</v>
      </c>
      <c r="E5" s="3" t="str">
        <f>IFERROR(__xludf.DUMMYFUNCTION("GOOGLETRANSLATE(A5, ""zh-TW"", ""en"")"),"One day, a judge's girlfriend saw two mosquitoes and called the judge to kill.
I saw that the judge only killed the mosquito with a full belly, but he did not get started to the mosquito with a dry belly.
His girlfriend asked him why he wouldn't kill the "&amp;"mosquito?")</f>
        <v>One day, a judge's girlfriend saw two mosquitoes and called the judge to kill.
I saw that the judge only killed the mosquito with a full belly, but he did not get started to the mosquito with a dry belly.
His girlfriend asked him why he wouldn't kill the mosquito?</v>
      </c>
      <c r="F5" s="3" t="str">
        <f>IFERROR(__xludf.DUMMYFUNCTION("GOOGLETRANSLATE(B5, ""zh-TW"", ""en"")"),"He replied: insufficient evidence.")</f>
        <v>He replied: insufficient evidence.</v>
      </c>
      <c r="G5" s="4" t="s">
        <v>10</v>
      </c>
      <c r="H5" s="3"/>
      <c r="I5" s="3"/>
    </row>
    <row r="6">
      <c r="A6" s="4" t="s">
        <v>11</v>
      </c>
      <c r="B6" s="4" t="s">
        <v>12</v>
      </c>
      <c r="C6" s="3" t="str">
        <f>IFERROR(__xludf.DUMMYFUNCTION("GOOGLETRANSLATE(A6:A14, ""zh-TW"", ""zh-CN"")"),"办公室中两位女同事吵起来了。
经理忍无可忍：「太不像话了！现在是什么情况？你们把原因给我说清楚！」
两人一听，又争先恐后各执一词吵成一团。
经理大吼一声：「够了！胖的先讲！」")</f>
        <v>办公室中两位女同事吵起来了。
经理忍无可忍：「太不像话了！现在是什么情况？你们把原因给我说清楚！」
两人一听，又争先恐后各执一词吵成一团。
经理大吼一声：「够了！胖的先讲！」</v>
      </c>
      <c r="D6" s="3" t="str">
        <f>IFERROR(__xludf.DUMMYFUNCTION("GOOGLETRANSLATE(B6, ""zh-TW"", ""zh-CN"")"),"顿时，世界安静了。")</f>
        <v>顿时，世界安静了。</v>
      </c>
      <c r="E6" s="3" t="str">
        <f>IFERROR(__xludf.DUMMYFUNCTION("GOOGLETRANSLATE(A6, ""zh-TW"", ""en"")"),"Two female colleagues in the office quarreled.
The manager can't bear it: ""It's too bad! What is the situation now? You tell me the reason!""
When the two heard it, they scrambled for each other.
The manager yelled, ""Enough! Fat first talk!""")</f>
        <v>Two female colleagues in the office quarreled.
The manager can't bear it: "It's too bad! What is the situation now? You tell me the reason!"
When the two heard it, they scrambled for each other.
The manager yelled, "Enough! Fat first talk!"</v>
      </c>
      <c r="F6" s="3" t="str">
        <f>IFERROR(__xludf.DUMMYFUNCTION("GOOGLETRANSLATE(B6, ""zh-TW"", ""en"")"),"Suddenly, the world was quiet.")</f>
        <v>Suddenly, the world was quiet.</v>
      </c>
      <c r="G6" s="4" t="s">
        <v>13</v>
      </c>
      <c r="H6" s="3"/>
      <c r="I6" s="3"/>
    </row>
    <row r="7">
      <c r="A7" s="4" t="s">
        <v>14</v>
      </c>
      <c r="B7" s="4" t="s">
        <v>15</v>
      </c>
      <c r="C7" s="3" t="str">
        <f>IFERROR(__xludf.DUMMYFUNCTION("GOOGLETRANSLATE(A7:A15, ""zh-TW"", ""zh-CN"")"),"某条街有个乞丐，每天都在街旁向路人乞讨。
某日乞丐身边多了一个碗可是却又没人看着，
小明感到好奇，便上前问了那乞丐：「为什么你放两个碗？」")</f>
        <v>某条街有个乞丐，每天都在街旁向路人乞讨。
某日乞丐身边多了一个碗可是却又没人看着，
小明感到好奇，便上前问了那乞丐：「为什么你放两个碗？」</v>
      </c>
      <c r="D7" s="3" t="str">
        <f>IFERROR(__xludf.DUMMYFUNCTION("GOOGLETRANSLATE(B7, ""zh-TW"", ""zh-CN"")"),"那乞丐笑笑道：「丫不知怎么滴最近生意特别好，所以开了家分公司。」")</f>
        <v>那乞丐笑笑道：「丫不知怎么滴最近生意特别好，所以开了家分公司。」</v>
      </c>
      <c r="E7" s="3" t="str">
        <f>IFERROR(__xludf.DUMMYFUNCTION("GOOGLETRANSLATE(A7, ""zh-TW"", ""en"")"),"There is a beggar on a street that begged passers -by every day.
One day the beggar had an extra bowl, but no one looked at it,
Xiaoming was curious, so he stepped forward and asked the beggar: ""Why do you put two bowls?""")</f>
        <v>There is a beggar on a street that begged passers -by every day.
One day the beggar had an extra bowl, but no one looked at it,
Xiaoming was curious, so he stepped forward and asked the beggar: "Why do you put two bowls?"</v>
      </c>
      <c r="F7" s="3" t="str">
        <f>IFERROR(__xludf.DUMMYFUNCTION("GOOGLETRANSLATE(B7, ""zh-TW"", ""en"")"),"The beggar smiled and said, ""I don't know how to drop the business recently, so I opened a branch.""")</f>
        <v>The beggar smiled and said, "I don't know how to drop the business recently, so I opened a branch."</v>
      </c>
      <c r="G7" s="3"/>
      <c r="H7" s="3"/>
      <c r="I7" s="3"/>
    </row>
    <row r="8">
      <c r="A8" s="4" t="s">
        <v>16</v>
      </c>
      <c r="B8" s="4" t="s">
        <v>17</v>
      </c>
      <c r="C8" s="3" t="str">
        <f>IFERROR(__xludf.DUMMYFUNCTION("GOOGLETRANSLATE(A8:A16, ""zh-TW"", ""zh-CN"")"),"一位求职者在「专长」一栏中填上「造谣」。
面试官不信任地说：「你造一次谣给我们看看。」")</f>
        <v>一位求职者在「专长」一栏中填上「造谣」。
面试官不信任地说：「你造一次谣给我们看看。」</v>
      </c>
      <c r="D8" s="3" t="str">
        <f>IFERROR(__xludf.DUMMYFUNCTION("GOOGLETRANSLATE(B8, ""zh-TW"", ""zh-CN"")"),"求职者走到门外，对其他等待面试的人说：「你们可以回去了，我已经得到了这份工作，没你们的事了。」")</f>
        <v>求职者走到门外，对其他等待面试的人说：「你们可以回去了，我已经得到了这份工作，没你们的事了。」</v>
      </c>
      <c r="E8" s="3" t="str">
        <f>IFERROR(__xludf.DUMMYFUNCTION("GOOGLETRANSLATE(A8, ""zh-TW"", ""en"")"),"A job seeker filled the ""rumor"" in the ""specialist"" column.
The interviewer said, ""You make a rumor for us once.""")</f>
        <v>A job seeker filled the "rumor" in the "specialist" column.
The interviewer said, "You make a rumor for us once."</v>
      </c>
      <c r="F8" s="3" t="str">
        <f>IFERROR(__xludf.DUMMYFUNCTION("GOOGLETRANSLATE(B8, ""zh-TW"", ""en"")"),"The job seeker walked outside the door and said to the other people waiting for the interview, ""You can go back, I have got this job, there is no affairs of you.""")</f>
        <v>The job seeker walked outside the door and said to the other people waiting for the interview, "You can go back, I have got this job, there is no affairs of you."</v>
      </c>
      <c r="G8" s="4" t="s">
        <v>18</v>
      </c>
      <c r="H8" s="3"/>
      <c r="I8" s="3"/>
    </row>
    <row r="9">
      <c r="A9" s="4" t="s">
        <v>19</v>
      </c>
      <c r="B9" s="4" t="s">
        <v>20</v>
      </c>
      <c r="C9" s="3" t="str">
        <f>IFERROR(__xludf.DUMMYFUNCTION("GOOGLETRANSLATE(A9:A17, ""zh-TW"", ""zh-CN"")"),"一位银行经理去洗车，
洗车店老板非常好奇地向他问到，你们银行是怎么赚钱的？
他立即回答，主要是靠授信类业务，中间业务和资产类业务三大板块实现的。
老板一脸疑惑，要求他通俗的解释一下。")</f>
        <v>一位银行经理去洗车，
洗车店老板非常好奇地向他问到，你们银行是怎么赚钱的？
他立即回答，主要是靠授信类业务，中间业务和资产类业务三大板块实现的。
老板一脸疑惑，要求他通俗的解释一下。</v>
      </c>
      <c r="D9" s="3" t="str">
        <f>IFERROR(__xludf.DUMMYFUNCTION("GOOGLETRANSLATE(B9, ""zh-TW"", ""zh-CN"")"),"他想了想，说：就是高利贷，乱收费和拉皮条。老板听后豁然开朗。")</f>
        <v>他想了想，说：就是高利贷，乱收费和拉皮条。老板听后豁然开朗。</v>
      </c>
      <c r="E9" s="3" t="str">
        <f>IFERROR(__xludf.DUMMYFUNCTION("GOOGLETRANSLATE(A9, ""zh-TW"", ""en"")"),"A bank manager go to wash the car,
The owner of the car washing store asked him very curiously, how did your bank make money?
He immediately answered that the three major sections of the credit business, the intermediate business and the asset business.
T"&amp;"he boss was puzzled and asked him to explain it popular.")</f>
        <v>A bank manager go to wash the car,
The owner of the car washing store asked him very curiously, how did your bank make money?
He immediately answered that the three major sections of the credit business, the intermediate business and the asset business.
The boss was puzzled and asked him to explain it popular.</v>
      </c>
      <c r="F9" s="3" t="str">
        <f>IFERROR(__xludf.DUMMYFUNCTION("GOOGLETRANSLATE(B9, ""zh-TW"", ""en"")"),"He thought about it and said: It is usury, charging and leather. The boss suddenly opened up after hearing.")</f>
        <v>He thought about it and said: It is usury, charging and leather. The boss suddenly opened up after hearing.</v>
      </c>
      <c r="G9" s="3"/>
      <c r="H9" s="3"/>
      <c r="I9" s="3"/>
    </row>
    <row r="10">
      <c r="A10" s="4" t="s">
        <v>21</v>
      </c>
      <c r="B10" s="4" t="s">
        <v>22</v>
      </c>
      <c r="C10" s="3" t="str">
        <f>IFERROR(__xludf.DUMMYFUNCTION("GOOGLETRANSLATE(A10:A18, ""zh-TW"", ""zh-CN"")"),"员工：「老板我要加薪，不然我就辞职。」
老板：「有话好好说，你看我们俩都各退一步行不行？」
员工：「怎么退？」")</f>
        <v>员工：「老板我要加薪，不然我就辞职。」
老板：「有话好好说，你看我们俩都各退一步行不行？」
员工：「怎么退？」</v>
      </c>
      <c r="D10" s="3" t="str">
        <f>IFERROR(__xludf.DUMMYFUNCTION("GOOGLETRANSLATE(B10, ""zh-TW"", ""zh-CN"")"),"老板：「我不给你加薪，你也别走。」")</f>
        <v>老板：「我不给你加薪，你也别走。」</v>
      </c>
      <c r="E10" s="3" t="str">
        <f>IFERROR(__xludf.DUMMYFUNCTION("GOOGLETRANSLATE(A10, ""zh-TW"", ""en"")"),"Employee: ""The boss I want to raise a salary, otherwise I will resign.""
The boss: ""If you have something to say, do you see both of us take a step back?""
Employee: ""How to retreat?""")</f>
        <v>Employee: "The boss I want to raise a salary, otherwise I will resign."
The boss: "If you have something to say, do you see both of us take a step back?"
Employee: "How to retreat?"</v>
      </c>
      <c r="F10" s="3" t="str">
        <f>IFERROR(__xludf.DUMMYFUNCTION("GOOGLETRANSLATE(B10, ""zh-TW"", ""en"")"),"The boss: ""I don't pay you salary, don't go.""")</f>
        <v>The boss: "I don't pay you salary, don't go."</v>
      </c>
      <c r="G10" s="4" t="s">
        <v>23</v>
      </c>
      <c r="H10" s="3"/>
      <c r="I10" s="3"/>
    </row>
    <row r="11">
      <c r="A11" s="4" t="s">
        <v>24</v>
      </c>
      <c r="B11" s="4" t="s">
        <v>25</v>
      </c>
      <c r="C11" s="3" t="str">
        <f>IFERROR(__xludf.DUMMYFUNCTION("GOOGLETRANSLATE(A11:A19, ""zh-TW"", ""zh-CN"")"),"小王在10楼人事部门工作，一个月前，被调到9楼行政部门去了….
今天，小王同学打电话到人事部门找他：「小王在么？」
接电话同事说：「小王已不在人事了。」
小王同学：「啊啊！什么时候的事啊，我怎么不知道啊，还没来得及送他呢？」")</f>
        <v>小王在10楼人事部门工作，一个月前，被调到9楼行政部门去了….
今天，小王同学打电话到人事部门找他：「小王在么？」
接电话同事说：「小王已不在人事了。」
小王同学：「啊啊！什么时候的事啊，我怎么不知道啊，还没来得及送他呢？」</v>
      </c>
      <c r="D11" s="3" t="str">
        <f>IFERROR(__xludf.DUMMYFUNCTION("GOOGLETRANSLATE(B11, ""zh-TW"", ""zh-CN"")"),"「没关系，你可以去下面找他啊。」")</f>
        <v>「没关系，你可以去下面找他啊。」</v>
      </c>
      <c r="E11" s="3" t="str">
        <f>IFERROR(__xludf.DUMMYFUNCTION("GOOGLETRANSLATE(A11, ""zh-TW"", ""en"")"),"Xiao Wang worked in the personnel department on the 10th floor. One month ago, he was transferred to the administrative department on the 9th floor ...
Today, Xiao Wang called to the personnel department to find him: ""Xiao Wang is there?""
The colleague "&amp;"answered the phone and said, ""Xiao Wang is no longer a person.""
Classmate Xiao Wang: ""Ah! When did I do, why don't I know, haven't had time to send him?""")</f>
        <v>Xiao Wang worked in the personnel department on the 10th floor. One month ago, he was transferred to the administrative department on the 9th floor ...
Today, Xiao Wang called to the personnel department to find him: "Xiao Wang is there?"
The colleague answered the phone and said, "Xiao Wang is no longer a person."
Classmate Xiao Wang: "Ah! When did I do, why don't I know, haven't had time to send him?"</v>
      </c>
      <c r="F11" s="3" t="str">
        <f>IFERROR(__xludf.DUMMYFUNCTION("GOOGLETRANSLATE(B11, ""zh-TW"", ""en"")"),"""It's okay, you can go below to find him.""")</f>
        <v>"It's okay, you can go below to find him."</v>
      </c>
      <c r="G11" s="3"/>
      <c r="H11" s="3"/>
      <c r="I11" s="3"/>
    </row>
    <row r="12">
      <c r="A12" s="4" t="s">
        <v>26</v>
      </c>
      <c r="B12" s="4" t="s">
        <v>27</v>
      </c>
      <c r="C12" s="3" t="str">
        <f>IFERROR(__xludf.DUMMYFUNCTION("GOOGLETRANSLATE(A12:A20, ""zh-TW"", ""zh-CN"")"),"女同事：「经理，这么晚去提款我害怕。」
经理：「没办法，这笔资金有点儿急。」
女同事：「万一有坏人劫色怎么办。」
经理：「你拿手电筒去。」
女同事：「这个有什么用？」")</f>
        <v>女同事：「经理，这么晚去提款我害怕。」
经理：「没办法，这笔资金有点儿急。」
女同事：「万一有坏人劫色怎么办。」
经理：「你拿手电筒去。」
女同事：「这个有什么用？」</v>
      </c>
      <c r="D12" s="3" t="str">
        <f>IFERROR(__xludf.DUMMYFUNCTION("GOOGLETRANSLATE(B12, ""zh-TW"", ""zh-CN"")"),"经理：「遇到了坏人，你照一下自己的脸。」")</f>
        <v>经理：「遇到了坏人，你照一下自己的脸。」</v>
      </c>
      <c r="E12" s="3" t="str">
        <f>IFERROR(__xludf.DUMMYFUNCTION("GOOGLETRANSLATE(A12, ""zh-TW"", ""en"")"),"Female colleagues: ""Manager, I'm scared to withdraw money so late.""
Manager: ""No way, this fund is a bit anxious.""
Female colleagues: ""What if there are bad guys to rob the color.""
Manager: ""You go with a flashlight.""
Female colleague: ""What is t"&amp;"he use of this?""")</f>
        <v>Female colleagues: "Manager, I'm scared to withdraw money so late."
Manager: "No way, this fund is a bit anxious."
Female colleagues: "What if there are bad guys to rob the color."
Manager: "You go with a flashlight."
Female colleague: "What is the use of this?"</v>
      </c>
      <c r="F12" s="3" t="str">
        <f>IFERROR(__xludf.DUMMYFUNCTION("GOOGLETRANSLATE(B12, ""zh-TW"", ""en"")"),"Manager: ""When you meet the bad guys, you look at your face.""")</f>
        <v>Manager: "When you meet the bad guys, you look at your face."</v>
      </c>
      <c r="G12" s="4" t="s">
        <v>28</v>
      </c>
      <c r="H12" s="3"/>
      <c r="I12" s="3"/>
    </row>
    <row r="13">
      <c r="A13" s="4" t="s">
        <v>29</v>
      </c>
      <c r="B13" s="4" t="s">
        <v>30</v>
      </c>
      <c r="C13" s="3" t="str">
        <f>IFERROR(__xludf.DUMMYFUNCTION("GOOGLETRANSLATE(A13:A21, ""zh-TW"", ""zh-CN"")"),"年年打工愁更愁，天天上班像只猴；
加班加点无报酬，天天挨骂无理由；
碰见老板低着头，发了工资摇摇头；")</f>
        <v>年年打工愁更愁，天天上班像只猴；
加班加点无报酬，天天挨骂无理由；
碰见老板低着头，发了工资摇摇头；</v>
      </c>
      <c r="D13" s="3" t="str">
        <f>IFERROR(__xludf.DUMMYFUNCTION("GOOGLETRANSLATE(B13, ""zh-TW"", ""zh-CN"")"),"到了月尾就发愁，不知何年才出头。")</f>
        <v>到了月尾就发愁，不知何年才出头。</v>
      </c>
      <c r="E13" s="3" t="str">
        <f>IFERROR(__xludf.DUMMYFUNCTION("GOOGLETRANSLATE(A13, ""zh-TW"", ""en"")"),"It's even more sad to work every year, work like a monkey every day;
There is no rewards for overtime and no reason every day;
When I met the boss lowered his head, he shook his head after paying his salary;")</f>
        <v>It's even more sad to work every year, work like a monkey every day;
There is no rewards for overtime and no reason every day;
When I met the boss lowered his head, he shook his head after paying his salary;</v>
      </c>
      <c r="F13" s="3" t="str">
        <f>IFERROR(__xludf.DUMMYFUNCTION("GOOGLETRANSLATE(B13, ""zh-TW"", ""en"")"),"At the end of the month, I was worried, and I didn't know what year I was in my early years.")</f>
        <v>At the end of the month, I was worried, and I didn't know what year I was in my early years.</v>
      </c>
      <c r="G13" s="3"/>
      <c r="H13" s="3"/>
      <c r="I13" s="3"/>
    </row>
    <row r="14">
      <c r="A14" s="4" t="s">
        <v>31</v>
      </c>
      <c r="B14" s="4" t="s">
        <v>32</v>
      </c>
      <c r="C14" s="3" t="str">
        <f>IFERROR(__xludf.DUMMYFUNCTION("GOOGLETRANSLATE(A14:A22, ""zh-TW"", ""zh-CN"")"),"女佣人不慎打碎了花瓶，
女主人大发雷霆地说：「你一个月的工钱，还不够赔这花瓶的。」")</f>
        <v>女佣人不慎打碎了花瓶，
女主人大发雷霆地说：「你一个月的工钱，还不够赔这花瓶的。」</v>
      </c>
      <c r="D14" s="3" t="str">
        <f>IFERROR(__xludf.DUMMYFUNCTION("GOOGLETRANSLATE(B14, ""zh-TW"", ""zh-CN"")"),"女佣人想了想，答道：「太太，那么就请你给我多加一倍的工钱吧！」")</f>
        <v>女佣人想了想，答道：「太太，那么就请你给我多加一倍的工钱吧！」</v>
      </c>
      <c r="E14" s="3" t="str">
        <f>IFERROR(__xludf.DUMMYFUNCTION("GOOGLETRANSLATE(A14, ""zh-TW"", ""en"")"),"The maid accidentally broke the vase,
The hostess said with a furious manner: ""Your monthly wages are not enough to pay this vase.""")</f>
        <v>The maid accidentally broke the vase,
The hostess said with a furious manner: "Your monthly wages are not enough to pay this vase."</v>
      </c>
      <c r="F14" s="3" t="str">
        <f>IFERROR(__xludf.DUMMYFUNCTION("GOOGLETRANSLATE(B14, ""zh-TW"", ""en"")"),"The maid thought for a while, and replied, ""Mrs., then please give me more wages!""")</f>
        <v>The maid thought for a while, and replied, "Mrs., then please give me more wages!"</v>
      </c>
      <c r="G14" s="4" t="s">
        <v>33</v>
      </c>
      <c r="H14" s="3"/>
      <c r="I14" s="3"/>
    </row>
    <row r="15">
      <c r="A15" s="4" t="s">
        <v>34</v>
      </c>
      <c r="B15" s="4" t="s">
        <v>35</v>
      </c>
      <c r="C15" s="3" t="str">
        <f>IFERROR(__xludf.DUMMYFUNCTION("GOOGLETRANSLATE(A15:A23, ""zh-TW"", ""zh-CN"")"),"财务科长对一雇员说：「你太太请求我们把你的月薪支票直接寄给她。」
「为什么？」")</f>
        <v>财务科长对一雇员说：「你太太请求我们把你的月薪支票直接寄给她。」
「为什么？」</v>
      </c>
      <c r="D15" s="3" t="str">
        <f>IFERROR(__xludf.DUMMYFUNCTION("GOOGLETRANSLATE(B15, ""zh-TW"", ""zh-CN"")"),"「她说取消中间剥削。」")</f>
        <v>「她说取消中间剥削。」</v>
      </c>
      <c r="E15" s="3" t="str">
        <f>IFERROR(__xludf.DUMMYFUNCTION("GOOGLETRANSLATE(A15, ""zh-TW"", ""en"")"),"The chief of the financial section said to an employee, ""Your wife asked us to send her your monthly salary check directly.""
""Why?""")</f>
        <v>The chief of the financial section said to an employee, "Your wife asked us to send her your monthly salary check directly."
"Why?"</v>
      </c>
      <c r="F15" s="3" t="str">
        <f>IFERROR(__xludf.DUMMYFUNCTION("GOOGLETRANSLATE(B15, ""zh-TW"", ""en"")"),"""She said to cancel the intermediate exploitation.""")</f>
        <v>"She said to cancel the intermediate exploitation."</v>
      </c>
      <c r="G15" s="3"/>
      <c r="H15" s="3"/>
      <c r="I15" s="3"/>
    </row>
    <row r="16">
      <c r="A16" s="4" t="s">
        <v>36</v>
      </c>
      <c r="B16" s="4" t="s">
        <v>37</v>
      </c>
      <c r="C16" s="3" t="str">
        <f>IFERROR(__xludf.DUMMYFUNCTION("GOOGLETRANSLATE(A16:A24, ""zh-TW"", ""zh-CN"")"),"「你昨天去找工作，找到了么？」
「没有。当面试官和我洽谈时，我说了一句该死的废话！」
「你说错了什么？」
「当他问我会不会做这种工作时，我回答说，『这种工作我简直可以闭着眼睛做』。」
「这话没错呀！」")</f>
        <v>「你昨天去找工作，找到了么？」
「没有。当面试官和我洽谈时，我说了一句该死的废话！」
「你说错了什么？」
「当他问我会不会做这种工作时，我回答说，『这种工作我简直可以闭着眼睛做』。」
「这话没错呀！」</v>
      </c>
      <c r="D16" s="3" t="str">
        <f>IFERROR(__xludf.DUMMYFUNCTION("GOOGLETRANSLATE(B16, ""zh-TW"", ""zh-CN"")"),"「可他要找的是个守门人！」")</f>
        <v>「可他要找的是个守门人！」</v>
      </c>
      <c r="E16" s="3" t="str">
        <f>IFERROR(__xludf.DUMMYFUNCTION("GOOGLETRANSLATE(A16, ""zh-TW"", ""en"")"),"""You went to find a job yesterday, did you find it?""
""No. When the interviewer negotiated with me, I said a damn nonsense!""
""What did you say wrong?""
""When he asked me if I would do this kind of work, I replied,"" I can do it with my eyes closed. "&amp;"""
""That's right!""")</f>
        <v>"You went to find a job yesterday, did you find it?"
"No. When the interviewer negotiated with me, I said a damn nonsense!"
"What did you say wrong?"
"When he asked me if I would do this kind of work, I replied," I can do it with my eyes closed. "
"That's right!"</v>
      </c>
      <c r="F16" s="3" t="str">
        <f>IFERROR(__xludf.DUMMYFUNCTION("GOOGLETRANSLATE(B16, ""zh-TW"", ""en"")"),"""But he is looking for a gatekeeper!""")</f>
        <v>"But he is looking for a gatekeeper!"</v>
      </c>
      <c r="G16" s="4" t="s">
        <v>38</v>
      </c>
      <c r="H16" s="3"/>
      <c r="I16" s="3"/>
    </row>
    <row r="17">
      <c r="A17" s="4" t="s">
        <v>39</v>
      </c>
      <c r="B17" s="4" t="s">
        <v>40</v>
      </c>
      <c r="C17" s="3" t="str">
        <f>IFERROR(__xludf.DUMMYFUNCTION("GOOGLETRANSLATE(A17:A25, ""zh-TW"", ""zh-CN"")"),"猪找上帝要求投胎做人。
上帝问曰：「耕种？」
猪答：「太苦！」
上帝曰：「做工？」
猪答：「太累！」
上帝曰：「做猴？」
猪答：「太难！」
上帝问：「何求？」
猪答：「能吃，能玩，还能嫖．」")</f>
        <v>猪找上帝要求投胎做人。
上帝问曰：「耕种？」
猪答：「太苦！」
上帝曰：「做工？」
猪答：「太累！」
上帝曰：「做猴？」
猪答：「太难！」
上帝问：「何求？」
猪答：「能吃，能玩，还能嫖．」</v>
      </c>
      <c r="D17" s="3" t="str">
        <f>IFERROR(__xludf.DUMMYFUNCTION("GOOGLETRANSLATE(B17, ""zh-TW"", ""zh-CN"")"),"上帝惊曰：「靠！要做公务员啊！」")</f>
        <v>上帝惊曰：「靠！要做公务员啊！」</v>
      </c>
      <c r="E17" s="3" t="str">
        <f>IFERROR(__xludf.DUMMYFUNCTION("GOOGLETRANSLATE(A17, ""zh-TW"", ""en"")"),"Pigs are asking God to ask for being a man.
God asked, ""Plow?""
Pig Answer: ""Too bitter!""
God said: ""Working?""
Pig Answer: ""Tired!""
God said: ""Be a monkey?""
Pig Answer: ""It's too difficult!""
God asked, ""Why?""
Pig Answer: ""Can eat, play, and "&amp;"can still be tadpy.""")</f>
        <v>Pigs are asking God to ask for being a man.
God asked, "Plow?"
Pig Answer: "Too bitter!"
God said: "Working?"
Pig Answer: "Tired!"
God said: "Be a monkey?"
Pig Answer: "It's too difficult!"
God asked, "Why?"
Pig Answer: "Can eat, play, and can still be tadpy."</v>
      </c>
      <c r="F17" s="3" t="str">
        <f>IFERROR(__xludf.DUMMYFUNCTION("GOOGLETRANSLATE(B17, ""zh-TW"", ""en"")"),"God was shocked: ""Damn! Be a civil servant!""")</f>
        <v>God was shocked: "Damn! Be a civil servant!"</v>
      </c>
      <c r="G17" s="3"/>
      <c r="H17" s="3"/>
      <c r="I17" s="3"/>
    </row>
    <row r="18">
      <c r="A18" s="4" t="s">
        <v>41</v>
      </c>
      <c r="B18" s="4" t="s">
        <v>42</v>
      </c>
      <c r="C18" s="3" t="str">
        <f>IFERROR(__xludf.DUMMYFUNCTION("GOOGLETRANSLATE(A18:A26, ""zh-TW"", ""zh-CN"")"),"如果你在一家大公司工作，那么你很可能会定期接受人事部门的考评，
得到一两句简短的评语，但你了解它们的意思吗？
1.普通员工(不是太聪明)
2.格外出色(目前还没犯错误)
3.善于社交(能喝)
4.观察能力强(经常打小报告)
5.工作态度热忱(固执己见)
6.思维敏捷(能迅速找到借口)
7.进取向上(常请大家吃饭)
8.复杂工作上逻辑清晰(能把工作推给别人)
9.判断能力强(手气不错)
10.事业心强(暗地里害人)
11.为人随和(随时可以解雇)
12.模范员工(上班准时)
13.善于释放压力(上班打瞌睡)"&amp;"
14.工作第一位(丑得没有人约)
15.独立工作能力强(谁也不知道他在干什么)
16.眼光长远(总是一再拖延工作)
17.具有极佳的口才(能瞎扯)
18.沟通能力强(常打电话聊天)
19.踏实忠诚(在别的地方很难找到工作)")</f>
        <v>如果你在一家大公司工作，那么你很可能会定期接受人事部门的考评，
得到一两句简短的评语，但你了解它们的意思吗？
1.普通员工(不是太聪明)
2.格外出色(目前还没犯错误)
3.善于社交(能喝)
4.观察能力强(经常打小报告)
5.工作态度热忱(固执己见)
6.思维敏捷(能迅速找到借口)
7.进取向上(常请大家吃饭)
8.复杂工作上逻辑清晰(能把工作推给别人)
9.判断能力强(手气不错)
10.事业心强(暗地里害人)
11.为人随和(随时可以解雇)
12.模范员工(上班准时)
13.善于释放压力(上班打瞌睡)
14.工作第一位(丑得没有人约)
15.独立工作能力强(谁也不知道他在干什么)
16.眼光长远(总是一再拖延工作)
17.具有极佳的口才(能瞎扯)
18.沟通能力强(常打电话聊天)
19.踏实忠诚(在别的地方很难找到工作)</v>
      </c>
      <c r="D18" s="3" t="str">
        <f>IFERROR(__xludf.DUMMYFUNCTION("GOOGLETRANSLATE(B18, ""zh-TW"", ""zh-CN"")"),"20.富于幽默感(能讲许多黄色笑话)")</f>
        <v>20.富于幽默感(能讲许多黄色笑话)</v>
      </c>
      <c r="E18" s="3" t="str">
        <f>IFERROR(__xludf.DUMMYFUNCTION("GOOGLETRANSLATE(A18, ""zh-TW"", ""en"")"),"If you work in a large company, then you are likely to accept the evaluation of the personnel department regularly,
Get one or two short comments, but do you understand what they mean?
1. Ordinary employees (not too smart)
2. Extremely excellent (there is"&amp;" no mistake yet)
3. Good at social (can drink)
4. Strong observation ability (often call a small report)
5. Enthusiastic work attitude (stubbornness)
6. Thinking agile (can find excuses quickly)
7. For progress (often invite everyone to eat)
8. Clear logi"&amp;"c in complex work (can push the work to others)
9. Determine ability (good hands are good)
10. Strong career (secretly hurting people)
11. Careful (can be fired at any time)
12. Model employees (on time at work)
13. Good at release stress (doze off at wor"&amp;"k)
14. Work first (no one is ugly)
15. Strong independent working ability (no one knows what he is doing)
16. Long -term vision (always delaying work repeatedly)
17. Has excellent eloquence (can be negligible)
18. Strong communication ability (often call "&amp;"and chat)
19. Practical loyalty (it is difficult to find a job elsewhere)")</f>
        <v>If you work in a large company, then you are likely to accept the evaluation of the personnel department regularly,
Get one or two short comments, but do you understand what they mean?
1. Ordinary employees (not too smart)
2. Extremely excellent (there is no mistake yet)
3. Good at social (can drink)
4. Strong observation ability (often call a small report)
5. Enthusiastic work attitude (stubbornness)
6. Thinking agile (can find excuses quickly)
7. For progress (often invite everyone to eat)
8. Clear logic in complex work (can push the work to others)
9. Determine ability (good hands are good)
10. Strong career (secretly hurting people)
11. Careful (can be fired at any time)
12. Model employees (on time at work)
13. Good at release stress (doze off at work)
14. Work first (no one is ugly)
15. Strong independent working ability (no one knows what he is doing)
16. Long -term vision (always delaying work repeatedly)
17. Has excellent eloquence (can be negligible)
18. Strong communication ability (often call and chat)
19. Practical loyalty (it is difficult to find a job elsewhere)</v>
      </c>
      <c r="F18" s="3" t="str">
        <f>IFERROR(__xludf.DUMMYFUNCTION("GOOGLETRANSLATE(B18, ""zh-TW"", ""en"")"),"20. A sense of humor (can tell many yellow jokes)")</f>
        <v>20. A sense of humor (can tell many yellow jokes)</v>
      </c>
      <c r="G18" s="3"/>
      <c r="H18" s="3"/>
      <c r="I18" s="3"/>
    </row>
    <row r="19">
      <c r="A19" s="4" t="s">
        <v>43</v>
      </c>
      <c r="B19" s="4" t="s">
        <v>44</v>
      </c>
      <c r="C19" s="3" t="str">
        <f>IFERROR(__xludf.DUMMYFUNCTION("GOOGLETRANSLATE(A19:A27, ""zh-TW"", ""zh-CN"")"),"一天，某村在开会，3个小时过去了。会还没开完，这时，一位中年妇女站起身来向门口走去。
村长：「您干什么去，安娜，要知道会还没有开完。」
中年妇女：「我家里有孩子呀。」
过了20分钟，又站起来一位年轻的妇人。
村长：「您要去哪儿呀，列娜，您家里并没有孩子呀？」")</f>
        <v>一天，某村在开会，3个小时过去了。会还没开完，这时，一位中年妇女站起身来向门口走去。
村长：「您干什么去，安娜，要知道会还没有开完。」
中年妇女：「我家里有孩子呀。」
过了20分钟，又站起来一位年轻的妇人。
村长：「您要去哪儿呀，列娜，您家里并没有孩子呀？」</v>
      </c>
      <c r="D19" s="3" t="str">
        <f>IFERROR(__xludf.DUMMYFUNCTION("GOOGLETRANSLATE(B19, ""zh-TW"", ""zh-CN"")"),"年轻妇人：「如果我总坐在这里开会，那么，我家永远也不会有孩子的。」")</f>
        <v>年轻妇人：「如果我总坐在这里开会，那么，我家永远也不会有孩子的。」</v>
      </c>
      <c r="E19" s="3" t="str">
        <f>IFERROR(__xludf.DUMMYFUNCTION("GOOGLETRANSLATE(A19, ""zh-TW"", ""en"")"),"One day, a village was in a meeting, and 3 hours passed. It would not be finished yet. At this time, a middle -aged woman stood up and walked towards the door.
Village chief: ""What do you do, Anna, you need to know that it will not be completed yet.""
Mi"&amp;"ddle -aged woman: ""I have children in my family.""
After 20 minutes, a young woman stood up again.
Village chief: ""Where are you going? Leina, do you have no children at home?""")</f>
        <v>One day, a village was in a meeting, and 3 hours passed. It would not be finished yet. At this time, a middle -aged woman stood up and walked towards the door.
Village chief: "What do you do, Anna, you need to know that it will not be completed yet."
Middle -aged woman: "I have children in my family."
After 20 minutes, a young woman stood up again.
Village chief: "Where are you going? Leina, do you have no children at home?"</v>
      </c>
      <c r="F19" s="3" t="str">
        <f>IFERROR(__xludf.DUMMYFUNCTION("GOOGLETRANSLATE(B19, ""zh-TW"", ""en"")"),"Young woman: ""If I always sit here to meet, then my family will never have children.""")</f>
        <v>Young woman: "If I always sit here to meet, then my family will never have children."</v>
      </c>
      <c r="G19" s="3"/>
      <c r="H19" s="3"/>
      <c r="I19" s="3"/>
    </row>
    <row r="20">
      <c r="A20" s="4" t="s">
        <v>45</v>
      </c>
      <c r="B20" s="4" t="s">
        <v>46</v>
      </c>
      <c r="C20" s="3" t="str">
        <f>IFERROR(__xludf.DUMMYFUNCTION("GOOGLETRANSLATE(A20:A28, ""zh-TW"", ""zh-CN"")"),"一阔少问酒店的侍者：「你最多一次得过多少小费？」
「100美元，」侍者答到。
阔少立即掏出200美元递给侍者：「下次再有人问你谁给的小费最多时，可别忘了提我的名字。对了，那100美元是谁给你的？」")</f>
        <v>一阔少问酒店的侍者：「你最多一次得过多少小费？」
「100美元，」侍者答到。
阔少立即掏出200美元递给侍者：「下次再有人问你谁给的小费最多时，可别忘了提我的名字。对了，那100美元是谁给你的？」</v>
      </c>
      <c r="D20" s="3" t="str">
        <f>IFERROR(__xludf.DUMMYFUNCTION("GOOGLETRANSLATE(B20, ""zh-TW"", ""zh-CN"")"),"「也是您，先生。」侍者说。")</f>
        <v>「也是您，先生。」侍者说。</v>
      </c>
      <c r="E20" s="3" t="str">
        <f>IFERROR(__xludf.DUMMYFUNCTION("GOOGLETRANSLATE(A20, ""zh-TW"", ""en"")"),"Ask the waiter of the hotel: ""How much tips do you get at most?""
""$ 100,"" the waiter answered.
Kuang Shao immediately took out $ 200 and handed over to the waiter: ""Next time someone asked who you gave the most tips, don't forget to mention my name. "&amp;"By the way, who gave you 100 dollars?""")</f>
        <v>Ask the waiter of the hotel: "How much tips do you get at most?"
"$ 100," the waiter answered.
Kuang Shao immediately took out $ 200 and handed over to the waiter: "Next time someone asked who you gave the most tips, don't forget to mention my name. By the way, who gave you 100 dollars?"</v>
      </c>
      <c r="F20" s="3" t="str">
        <f>IFERROR(__xludf.DUMMYFUNCTION("GOOGLETRANSLATE(B20, ""zh-TW"", ""en"")"),"""Also you, sir,"" said the waiter.")</f>
        <v>"Also you, sir," said the waiter.</v>
      </c>
      <c r="G20" s="4" t="s">
        <v>47</v>
      </c>
      <c r="H20" s="3"/>
      <c r="I20" s="3"/>
    </row>
    <row r="21">
      <c r="A21" s="4" t="s">
        <v>48</v>
      </c>
      <c r="B21" s="4" t="s">
        <v>49</v>
      </c>
      <c r="C21" s="3" t="str">
        <f>IFERROR(__xludf.DUMMYFUNCTION("GOOGLETRANSLATE(A21:A29, ""zh-TW"", ""zh-CN"")"),"一个老板向他的职员们讲了一个并不好笑的笑话，
职员们却各个笑得前仰后合。只有一个人没有笑。
老板走到他的面前问：「你怎么不像他们那样笑呢？」")</f>
        <v>一个老板向他的职员们讲了一个并不好笑的笑话，
职员们却各个笑得前仰后合。只有一个人没有笑。
老板走到他的面前问：「你怎么不像他们那样笑呢？」</v>
      </c>
      <c r="D21" s="3" t="str">
        <f>IFERROR(__xludf.DUMMYFUNCTION("GOOGLETRANSLATE(B21, ""zh-TW"", ""zh-CN"")"),"这位职员回答说：「你忘了，我已被你辞退了，用不着笑了！」")</f>
        <v>这位职员回答说：「你忘了，我已被你辞退了，用不着笑了！」</v>
      </c>
      <c r="E21" s="3" t="str">
        <f>IFERROR(__xludf.DUMMYFUNCTION("GOOGLETRANSLATE(A21, ""zh-TW"", ""en"")"),"A boss tells his staff a not funny joke,
The staff smiled back and forth. Only one person did not laugh.
The boss came in front of him and asked, ""Why don't you laugh like them?""")</f>
        <v>A boss tells his staff a not funny joke,
The staff smiled back and forth. Only one person did not laugh.
The boss came in front of him and asked, "Why don't you laugh like them?"</v>
      </c>
      <c r="F21" s="3" t="str">
        <f>IFERROR(__xludf.DUMMYFUNCTION("GOOGLETRANSLATE(B21, ""zh-TW"", ""en"")"),"The staff member replied, ""You forgot, I have been fired by you, so I don't need to laugh!""")</f>
        <v>The staff member replied, "You forgot, I have been fired by you, so I don't need to laugh!"</v>
      </c>
      <c r="G21" s="4" t="s">
        <v>50</v>
      </c>
      <c r="H21" s="3"/>
      <c r="I21" s="3"/>
    </row>
    <row r="22">
      <c r="A22" s="4" t="s">
        <v>51</v>
      </c>
      <c r="B22" s="4" t="s">
        <v>52</v>
      </c>
      <c r="C22" s="3" t="str">
        <f>IFERROR(__xludf.DUMMYFUNCTION("GOOGLETRANSLATE(A22:A30, ""zh-TW"", ""zh-CN"")"),"鲍尔因为屡次触犯法律而经常在监狱里进进出出。
一次他又被送上法庭，法官问道：「你常常到法院里来，有什么感想？」
「没什么想法，只觉得自己运气不好。」
「难道你就不觉得羞愧吗？」")</f>
        <v>鲍尔因为屡次触犯法律而经常在监狱里进进出出。
一次他又被送上法庭，法官问道：「你常常到法院里来，有什么感想？」
「没什么想法，只觉得自己运气不好。」
「难道你就不觉得羞愧吗？」</v>
      </c>
      <c r="D22" s="3" t="str">
        <f>IFERROR(__xludf.DUMMYFUNCTION("GOOGLETRANSLATE(B22, ""zh-TW"", ""zh-CN"")"),"鲍尔听后，毫无愧色地说：「那有什么，我只不过常常来，而你是天天在这里。」")</f>
        <v>鲍尔听后，毫无愧色地说：「那有什么，我只不过常常来，而你是天天在这里。」</v>
      </c>
      <c r="E22" s="3" t="str">
        <f>IFERROR(__xludf.DUMMYFUNCTION("GOOGLETRANSLATE(A22, ""zh-TW"", ""en"")"),"Ball often enters and exit in prisons because of repeatedly violated the law.
Once he was sent to the court again, the judge asked, ""You often come to the court, what do you think?""
""No idea, I just feel that I am lucky.""
""Don't you feel ashamed?""")</f>
        <v>Ball often enters and exit in prisons because of repeatedly violated the law.
Once he was sent to the court again, the judge asked, "You often come to the court, what do you think?"
"No idea, I just feel that I am lucky."
"Don't you feel ashamed?"</v>
      </c>
      <c r="F22" s="3" t="str">
        <f>IFERROR(__xludf.DUMMYFUNCTION("GOOGLETRANSLATE(B22, ""zh-TW"", ""en"")"),"After listening, Boles said, ""What is that, I just come, and you are here every day.""")</f>
        <v>After listening, Boles said, "What is that, I just come, and you are here every day."</v>
      </c>
      <c r="G22" s="3"/>
      <c r="H22" s="3"/>
      <c r="I22" s="3"/>
    </row>
    <row r="23">
      <c r="A23" s="4" t="s">
        <v>53</v>
      </c>
      <c r="B23" s="4" t="s">
        <v>54</v>
      </c>
      <c r="C23" s="3" t="str">
        <f>IFERROR(__xludf.DUMMYFUNCTION("GOOGLETRANSLATE(A23:A31, ""zh-TW"", ""zh-CN"")"),"法官对被告说：「你怎么能证明你是无罪的呢？」
「这得让我好好想一想。」")</f>
        <v>法官对被告说：「你怎么能证明你是无罪的呢？」
「这得让我好好想一想。」</v>
      </c>
      <c r="D23" s="3" t="str">
        <f>IFERROR(__xludf.DUMMYFUNCTION("GOOGLETRANSLATE(B23, ""zh-TW"", ""zh-CN"")"),"「好吧，给你5年的时间，足够你想了吧！」")</f>
        <v>「好吧，给你5年的时间，足够你想了吧！」</v>
      </c>
      <c r="E23" s="3" t="str">
        <f>IFERROR(__xludf.DUMMYFUNCTION("GOOGLETRANSLATE(A23, ""zh-TW"", ""en"")"),"The judge told the defendant, ""How can you prove that you are innocent?""
""This makes me think about it.""")</f>
        <v>The judge told the defendant, "How can you prove that you are innocent?"
"This makes me think about it."</v>
      </c>
      <c r="F23" s="3" t="str">
        <f>IFERROR(__xludf.DUMMYFUNCTION("GOOGLETRANSLATE(B23, ""zh-TW"", ""en"")"),"""Okay, give you 5 years, it's enough for you to think!""")</f>
        <v>"Okay, give you 5 years, it's enough for you to think!"</v>
      </c>
      <c r="G23" s="4" t="s">
        <v>55</v>
      </c>
      <c r="H23" s="3"/>
      <c r="I23" s="3"/>
    </row>
    <row r="24">
      <c r="A24" s="4" t="s">
        <v>56</v>
      </c>
      <c r="B24" s="4" t="s">
        <v>57</v>
      </c>
      <c r="C24" s="3" t="str">
        <f>IFERROR(__xludf.DUMMYFUNCTION("GOOGLETRANSLATE(A24:A32, ""zh-TW"", ""zh-CN"")"),"一美女去看牙医。
看到手术器械，感到恐惧。嚷道：「我最害怕钻牙，我宁愿生孩子也不钻牙！」")</f>
        <v>一美女去看牙医。
看到手术器械，感到恐惧。嚷道：「我最害怕钻牙，我宁愿生孩子也不钻牙！」</v>
      </c>
      <c r="D24" s="3" t="str">
        <f>IFERROR(__xludf.DUMMYFUNCTION("GOOGLETRANSLATE(B24, ""zh-TW"", ""zh-CN"")"),"男牙医不耐烦地对她说：「你要生孩子还是要钻牙，我都会帮你做。不过你还是得选择一样，以便我好调整椅子的高度！」")</f>
        <v>男牙医不耐烦地对她说：「你要生孩子还是要钻牙，我都会帮你做。不过你还是得选择一样，以便我好调整椅子的高度！」</v>
      </c>
      <c r="E24" s="3" t="str">
        <f>IFERROR(__xludf.DUMMYFUNCTION("GOOGLETRANSLATE(A24, ""zh-TW"", ""en"")"),"A beautiful woman went to see the dentist.
Seeing the surgical equipment, I feel afraid. He said: ""I am most afraid of drilling teeth, I would rather give birth to no teeth!""")</f>
        <v>A beautiful woman went to see the dentist.
Seeing the surgical equipment, I feel afraid. He said: "I am most afraid of drilling teeth, I would rather give birth to no teeth!"</v>
      </c>
      <c r="F24" s="3" t="str">
        <f>IFERROR(__xludf.DUMMYFUNCTION("GOOGLETRANSLATE(B24, ""zh-TW"", ""en"")"),"The male tooth doctor impatiently said to her, ""You have to have a child or drill, and I will help you. But you still have to choose the same, so that I can adjust the height of the chair!""")</f>
        <v>The male tooth doctor impatiently said to her, "You have to have a child or drill, and I will help you. But you still have to choose the same, so that I can adjust the height of the chair!"</v>
      </c>
      <c r="G24" s="4" t="s">
        <v>58</v>
      </c>
      <c r="H24" s="3"/>
      <c r="I24" s="3"/>
    </row>
    <row r="25">
      <c r="A25" s="4" t="s">
        <v>59</v>
      </c>
      <c r="B25" s="4" t="s">
        <v>60</v>
      </c>
      <c r="C25" s="3" t="str">
        <f>IFERROR(__xludf.DUMMYFUNCTION("GOOGLETRANSLATE(A25:A33, ""zh-TW"", ""zh-CN"")"),"「我本来希望当一名运动选手，代表国家参加国际性比赛。」
「为什么没有实现呢？」
「因为我这个人记性不好，常常把东西搞混。有一次，我还把垒球误当作铅球扔呢！」
「那你现在做什么？」")</f>
        <v>「我本来希望当一名运动选手，代表国家参加国际性比赛。」
「为什么没有实现呢？」
「因为我这个人记性不好，常常把东西搞混。有一次，我还把垒球误当作铅球扔呢！」
「那你现在做什么？」</v>
      </c>
      <c r="D25" s="3" t="str">
        <f>IFERROR(__xludf.DUMMYFUNCTION("GOOGLETRANSLATE(B25, ""zh-TW"", ""zh-CN"")"),"「在药房当配药员。」")</f>
        <v>「在药房当配药员。」</v>
      </c>
      <c r="E25" s="3" t="str">
        <f>IFERROR(__xludf.DUMMYFUNCTION("GOOGLETRANSLATE(A25, ""zh-TW"", ""en"")"),"""I originally wanted to be a sports player to represent the country to participate in international competitions.""
""Why not achieve it?""
""Because I am not in good memory, I often confuse things. Once, I also mistaken the battleball as a shot!""
""Wha"&amp;"t do you do now?""")</f>
        <v>"I originally wanted to be a sports player to represent the country to participate in international competitions."
"Why not achieve it?"
"Because I am not in good memory, I often confuse things. Once, I also mistaken the battleball as a shot!"
"What do you do now?"</v>
      </c>
      <c r="F25" s="3" t="str">
        <f>IFERROR(__xludf.DUMMYFUNCTION("GOOGLETRANSLATE(B25, ""zh-TW"", ""en"")"),"""Pharmacist in the pharmacy.""")</f>
        <v>"Pharmacist in the pharmacy."</v>
      </c>
      <c r="G25" s="4" t="s">
        <v>61</v>
      </c>
      <c r="H25" s="3"/>
      <c r="I25" s="3"/>
    </row>
    <row r="26">
      <c r="A26" s="4" t="s">
        <v>62</v>
      </c>
      <c r="B26" s="4" t="s">
        <v>63</v>
      </c>
      <c r="C26" s="3" t="str">
        <f>IFERROR(__xludf.DUMMYFUNCTION("GOOGLETRANSLATE(A26:A34, ""zh-TW"", ""zh-CN"")"),"妻子和丈夫一起回家，妻子一进门就把门关上。
丈夫一边敲门一边喊：「开门，开门，我还没进去，真是的！」")</f>
        <v>妻子和丈夫一起回家，妻子一进门就把门关上。
丈夫一边敲门一边喊：「开门，开门，我还没进去，真是的！」</v>
      </c>
      <c r="D26" s="3" t="str">
        <f>IFERROR(__xludf.DUMMYFUNCTION("GOOGLETRANSLATE(B26, ""zh-TW"", ""zh-CN"")"),"做火车售票员的妻子说：「吵啥吵？坐下一趟吧！」")</f>
        <v>做火车售票员的妻子说：「吵啥吵？坐下一趟吧！」</v>
      </c>
      <c r="E26" s="3" t="str">
        <f>IFERROR(__xludf.DUMMYFUNCTION("GOOGLETRANSLATE(A26, ""zh-TW"", ""en"")"),"The wife and husband went home together, and the wife closed the door as soon as she entered the door.
The husband shouted while knocked on the door, ""Opening the door, opening the door, I haven't entered yet, really!""")</f>
        <v>The wife and husband went home together, and the wife closed the door as soon as she entered the door.
The husband shouted while knocked on the door, "Opening the door, opening the door, I haven't entered yet, really!"</v>
      </c>
      <c r="F26" s="3" t="str">
        <f>IFERROR(__xludf.DUMMYFUNCTION("GOOGLETRANSLATE(B26, ""zh-TW"", ""en"")"),"The wife of the train ticket salesman said, ""Noise? Sit down!""")</f>
        <v>The wife of the train ticket salesman said, "Noise? Sit down!"</v>
      </c>
      <c r="G26" s="3"/>
      <c r="H26" s="3"/>
      <c r="I26" s="3"/>
    </row>
    <row r="27">
      <c r="A27" s="4" t="s">
        <v>64</v>
      </c>
      <c r="B27" s="4" t="s">
        <v>65</v>
      </c>
      <c r="C27" s="3" t="str">
        <f>IFERROR(__xludf.DUMMYFUNCTION("GOOGLETRANSLATE(A27:A35, ""zh-TW"", ""zh-CN"")"),"某局张局长突然接到一封加急电报。
电文是：母亲去世，父亲病危，望速归。
阅毕，张局长痛不欲生，边哭边在电报回单上签字。")</f>
        <v>某局张局长突然接到一封加急电报。
电文是：母亲去世，父亲病危，望速归。
阅毕，张局长痛不欲生，边哭边在电报回单上签字。</v>
      </c>
      <c r="D27" s="3" t="str">
        <f>IFERROR(__xludf.DUMMYFUNCTION("GOOGLETRANSLATE(B27, ""zh-TW"", ""zh-CN"")"),"邮递员接过回单一看，竟是「同意」二字。")</f>
        <v>邮递员接过回单一看，竟是「同意」二字。</v>
      </c>
      <c r="E27" s="3" t="str">
        <f>IFERROR(__xludf.DUMMYFUNCTION("GOOGLETRANSLATE(A27, ""zh-TW"", ""en"")"),"Director Zhang, a bureau, suddenly received an urgent telegram.
The telephoto is: the mother died, the father was in critical condition, and the speed was returned.
After reading, Director Zhang was in pain and signed on the telegram as he cried.")</f>
        <v>Director Zhang, a bureau, suddenly received an urgent telegram.
The telephoto is: the mother died, the father was in critical condition, and the speed was returned.
After reading, Director Zhang was in pain and signed on the telegram as he cried.</v>
      </c>
      <c r="F27" s="3" t="str">
        <f>IFERROR(__xludf.DUMMYFUNCTION("GOOGLETRANSLATE(B27, ""zh-TW"", ""en"")"),"The postman took the word ""agree"".")</f>
        <v>The postman took the word "agree".</v>
      </c>
      <c r="G27" s="3"/>
      <c r="H27" s="3"/>
      <c r="I27" s="3"/>
    </row>
    <row r="28">
      <c r="A28" s="4" t="s">
        <v>66</v>
      </c>
      <c r="B28" s="4" t="s">
        <v>67</v>
      </c>
      <c r="C28" s="3" t="str">
        <f>IFERROR(__xludf.DUMMYFUNCTION("GOOGLETRANSLATE(A28:A36, ""zh-TW"", ""zh-CN"")"),"一个游客搭乘计程车出游。半路上他拍拍司机的肩膀，想问一件事，没想到吓得司机「哇哇」乱叫。
「啊，对不起，没想到会吓着你。」他抱歉道。")</f>
        <v>一个游客搭乘计程车出游。半路上他拍拍司机的肩膀，想问一件事，没想到吓得司机「哇哇」乱叫。
「啊，对不起，没想到会吓着你。」他抱歉道。</v>
      </c>
      <c r="D28" s="3" t="str">
        <f>IFERROR(__xludf.DUMMYFUNCTION("GOOGLETRANSLATE(B28, ""zh-TW"", ""zh-CN"")"),"「没关系，小小误会。」司机道，「今天是我第一天刚开计程车，过去我一直是开灵柩车的。」")</f>
        <v>「没关系，小小误会。」司机道，「今天是我第一天刚开计程车，过去我一直是开灵柩车的。」</v>
      </c>
      <c r="E28" s="3" t="str">
        <f>IFERROR(__xludf.DUMMYFUNCTION("GOOGLETRANSLATE(A28, ""zh-TW"", ""en"")"),"A tourist take a taxi travel. Half the way, he patted the driver's shoulder and wanted to ask one thing. I didn't expect the driver to ""wow"" screaming.
""Ah, I'm sorry, I didn't expect to scare you."" He sorry.")</f>
        <v>A tourist take a taxi travel. Half the way, he patted the driver's shoulder and wanted to ask one thing. I didn't expect the driver to "wow" screaming.
"Ah, I'm sorry, I didn't expect to scare you." He sorry.</v>
      </c>
      <c r="F28" s="3" t="str">
        <f>IFERROR(__xludf.DUMMYFUNCTION("GOOGLETRANSLATE(B28, ""zh-TW"", ""en"")"),"""It's okay, a little misunderstanding."" Driverway, ""Today is the first day I just opened a taxi. In the past, I have always been a car.""")</f>
        <v>"It's okay, a little misunderstanding." Driverway, "Today is the first day I just opened a taxi. In the past, I have always been a car."</v>
      </c>
      <c r="G28" s="4" t="s">
        <v>68</v>
      </c>
      <c r="H28" s="3"/>
      <c r="I28" s="3"/>
    </row>
    <row r="29">
      <c r="A29" s="4" t="s">
        <v>69</v>
      </c>
      <c r="B29" s="4" t="s">
        <v>70</v>
      </c>
      <c r="C29" s="3" t="str">
        <f>IFERROR(__xludf.DUMMYFUNCTION("GOOGLETRANSLATE(A29:A37, ""zh-TW"", ""zh-CN"")"),"某地方电视台新闻播音员正在播报新闻，
这时一张纸条送到他面前，他拿起纸条习惯性地说：「下面是本台刚收到的消息．．．．．．」")</f>
        <v>某地方电视台新闻播音员正在播报新闻，
这时一张纸条送到他面前，他拿起纸条习惯性地说：「下面是本台刚收到的消息．．．．．．」</v>
      </c>
      <c r="D29" s="3" t="str">
        <f>IFERROR(__xludf.DUMMYFUNCTION("GOOGLETRANSLATE(B29, ""zh-TW"", ""zh-CN"")"),"接着打开纸条读起来：「伙计，你的门牙上有一片儿菠菜叶．．．．．．」")</f>
        <v>接着打开纸条读起来：「伙计，你的门牙上有一片儿菠菜叶．．．．．．」</v>
      </c>
      <c r="E29" s="3" t="str">
        <f>IFERROR(__xludf.DUMMYFUNCTION("GOOGLETRANSLATE(A29, ""zh-TW"", ""en"")"),"Somewhere TV news broadcasters are broadcasting news,
At this time, a note was sent to him, and he picked up the note and said habitually: ""The following is the news that the station just received.")</f>
        <v>Somewhere TV news broadcasters are broadcasting news,
At this time, a note was sent to him, and he picked up the note and said habitually: "The following is the news that the station just received.</v>
      </c>
      <c r="F29" s="3" t="str">
        <f>IFERROR(__xludf.DUMMYFUNCTION("GOOGLETRANSLATE(B29, ""zh-TW"", ""en"")"),"Then open the note and read: ""Gong, there is a piece of spinach leaves on your front teeth.")</f>
        <v>Then open the note and read: "Gong, there is a piece of spinach leaves on your front teeth.</v>
      </c>
      <c r="G29" s="4" t="s">
        <v>71</v>
      </c>
      <c r="H29" s="3"/>
      <c r="I29" s="3"/>
    </row>
    <row r="30">
      <c r="A30" s="4" t="s">
        <v>72</v>
      </c>
      <c r="B30" s="4" t="s">
        <v>73</v>
      </c>
      <c r="C30" s="3" t="str">
        <f>IFERROR(__xludf.DUMMYFUNCTION("GOOGLETRANSLATE(A30:A38, ""zh-TW"", ""zh-CN"")"),"做警察的小明与朋友一起去打猎，忽然，他看见了一只梅花鹿，")</f>
        <v>做警察的小明与朋友一起去打猎，忽然，他看见了一只梅花鹿，</v>
      </c>
      <c r="D30" s="3" t="str">
        <f>IFERROR(__xludf.DUMMYFUNCTION("GOOGLETRANSLATE(B30, ""zh-TW"", ""zh-CN"")"),"于是，悄悄地绕到它的身后，举起枪，大声喊道：「不许动，举起手来，不然我就开枪了！」")</f>
        <v>于是，悄悄地绕到它的身后，举起枪，大声喊道：「不许动，举起手来，不然我就开枪了！」</v>
      </c>
      <c r="E30" s="3" t="str">
        <f>IFERROR(__xludf.DUMMYFUNCTION("GOOGLETRANSLATE(A30, ""zh-TW"", ""en"")"),"Xiaoming, who was a police officer, hunt with his friends. Suddenly, he saw a sika deer,")</f>
        <v>Xiaoming, who was a police officer, hunt with his friends. Suddenly, he saw a sika deer,</v>
      </c>
      <c r="F30" s="3" t="str">
        <f>IFERROR(__xludf.DUMMYFUNCTION("GOOGLETRANSLATE(B30, ""zh-TW"", ""en"")"),"So, quietly walked behind it, raised the gun, shouted, ""Don't move, raise your hand, otherwise I will shoot!""")</f>
        <v>So, quietly walked behind it, raised the gun, shouted, "Don't move, raise your hand, otherwise I will shoot!"</v>
      </c>
      <c r="G30" s="4" t="s">
        <v>74</v>
      </c>
      <c r="H30" s="3"/>
      <c r="I30" s="3"/>
    </row>
    <row r="31">
      <c r="A31" s="4" t="s">
        <v>75</v>
      </c>
      <c r="B31" s="4" t="s">
        <v>76</v>
      </c>
      <c r="C31" s="3" t="str">
        <f>IFERROR(__xludf.DUMMYFUNCTION("GOOGLETRANSLATE(A31:A39, ""zh-TW"", ""zh-CN"")"),"公司在体检前下发了意见征询表让大家选择体检项目，员工可在备注栏内提出个人的特殊要求。
一位女同事在备注栏内写道：「妇科检查仅限女医生」。
让人不解的是，在她之后填表的员工不论男女，许多人都填上了「仅限女医生」字样。")</f>
        <v>公司在体检前下发了意见征询表让大家选择体检项目，员工可在备注栏内提出个人的特殊要求。
一位女同事在备注栏内写道：「妇科检查仅限女医生」。
让人不解的是，在她之后填表的员工不论男女，许多人都填上了「仅限女医生」字样。</v>
      </c>
      <c r="D31" s="3" t="str">
        <f>IFERROR(__xludf.DUMMYFUNCTION("GOOGLETRANSLATE(B31, ""zh-TW"", ""zh-CN"")"),"更让人惊讶的是有人在备注栏里填的是：「仅限25岁以下、本科以上学历之未婚女医生。」")</f>
        <v>更让人惊讶的是有人在备注栏里填的是：「仅限25岁以下、本科以上学历之未婚女医生。」</v>
      </c>
      <c r="E31" s="3" t="str">
        <f>IFERROR(__xludf.DUMMYFUNCTION("GOOGLETRANSLATE(A31, ""zh-TW"", ""en"")"),"The company issued an opinion inquiries before the physical examination for everyone to choose the medical examination items, and employees can put forward personal special requirements in the remarks column.
A female colleague wrote in the remarks column"&amp;": ""Gynecological examination is limited to female doctors.""
It is puzzling that no matter men and women who fill out the form after her, many people fill in the words ""only female doctors"".")</f>
        <v>The company issued an opinion inquiries before the physical examination for everyone to choose the medical examination items, and employees can put forward personal special requirements in the remarks column.
A female colleague wrote in the remarks column: "Gynecological examination is limited to female doctors."
It is puzzling that no matter men and women who fill out the form after her, many people fill in the words "only female doctors".</v>
      </c>
      <c r="F31" s="3" t="str">
        <f>IFERROR(__xludf.DUMMYFUNCTION("GOOGLETRANSLATE(B31, ""zh-TW"", ""en"")"),"What is even more surprising is that someone fills in the remarks column: ""Only unmarried female doctors under 25 years old and undergraduate degree or above.""")</f>
        <v>What is even more surprising is that someone fills in the remarks column: "Only unmarried female doctors under 25 years old and undergraduate degree or above."</v>
      </c>
      <c r="G31" s="3"/>
      <c r="H31" s="3"/>
      <c r="I31" s="3"/>
    </row>
    <row r="32">
      <c r="A32" s="4" t="s">
        <v>77</v>
      </c>
      <c r="B32" s="4" t="s">
        <v>78</v>
      </c>
      <c r="C32" s="3" t="str">
        <f>IFERROR(__xludf.DUMMYFUNCTION("GOOGLETRANSLATE(A32:A40, ""zh-TW"", ""zh-CN"")"),"一客户在提款机提款，因操作不当被吞卡了。
客户异常着急，立即到柜台满脸通红地问：「小姐，我的卡把机器吞了！怎么办？」
柜台的小姐听后不仅没笑，反而异常镇静地对客户说：「难怪今天早上清点的时候发现少了一台机器呢，原来是被你的卡吞了！」")</f>
        <v>一客户在提款机提款，因操作不当被吞卡了。
客户异常着急，立即到柜台满脸通红地问：「小姐，我的卡把机器吞了！怎么办？」
柜台的小姐听后不仅没笑，反而异常镇静地对客户说：「难怪今天早上清点的时候发现少了一台机器呢，原来是被你的卡吞了！」</v>
      </c>
      <c r="D32" s="3" t="str">
        <f>IFERROR(__xludf.DUMMYFUNCTION("GOOGLETRANSLATE(B32, ""zh-TW"", ""zh-CN"")"),"全体同事暴笑，客户也笑得前仰后合。")</f>
        <v>全体同事暴笑，客户也笑得前仰后合。</v>
      </c>
      <c r="E32" s="3" t="str">
        <f>IFERROR(__xludf.DUMMYFUNCTION("GOOGLETRANSLATE(A32, ""zh-TW"", ""en"")"),"A customer withdraw money at a withdrawal machine and was swallowed because of improper operation.
The client was extremely anxious and immediately went to the counter with a blushing face: ""Miss, my card has swallowed the machine! What should I do?""
Th"&amp;"e lady at the counter not only laughed after listening, but said to the customer very calmly, ""No wonder I found a few machines when I was counted this morning, it turned out to be swallowed by your card!""")</f>
        <v>A customer withdraw money at a withdrawal machine and was swallowed because of improper operation.
The client was extremely anxious and immediately went to the counter with a blushing face: "Miss, my card has swallowed the machine! What should I do?"
The lady at the counter not only laughed after listening, but said to the customer very calmly, "No wonder I found a few machines when I was counted this morning, it turned out to be swallowed by your card!"</v>
      </c>
      <c r="F32" s="3" t="str">
        <f>IFERROR(__xludf.DUMMYFUNCTION("GOOGLETRANSLATE(B32, ""zh-TW"", ""en"")"),"All colleagues laughed, and the customers laughed back and forth.")</f>
        <v>All colleagues laughed, and the customers laughed back and forth.</v>
      </c>
      <c r="G32" s="3"/>
      <c r="H32" s="3"/>
      <c r="I32" s="3"/>
    </row>
    <row r="33">
      <c r="A33" s="4" t="s">
        <v>79</v>
      </c>
      <c r="B33" s="4" t="s">
        <v>80</v>
      </c>
      <c r="C33" s="3" t="str">
        <f>IFERROR(__xludf.DUMMYFUNCTION("GOOGLETRANSLATE(A33:A41, ""zh-TW"", ""zh-CN"")"),"年节附近，各家礼品公司都散发许多精美的宣传单至各公司拉生意，事情就是由一张超精美的宣传单引起的。
小气的小王拿了一张精美的宣传单给女同事，拜托她帮忙传真给他在北部上班的的哥哥，
并在宣传单上写上一行小字：「老哥，这个东西看起来很不错，我把产品传真给你看，麻烦你去买，带回家给老爸老妈一起享用吧！」")</f>
        <v>年节附近，各家礼品公司都散发许多精美的宣传单至各公司拉生意，事情就是由一张超精美的宣传单引起的。
小气的小王拿了一张精美的宣传单给女同事，拜托她帮忙传真给他在北部上班的的哥哥，
并在宣传单上写上一行小字：「老哥，这个东西看起来很不错，我把产品传真给你看，麻烦你去买，带回家给老爸老妈一起享用吧！」</v>
      </c>
      <c r="D33" s="3" t="str">
        <f>IFERROR(__xludf.DUMMYFUNCTION("GOOGLETRANSLATE(B33, ""zh-TW"", ""zh-CN"")"),"隔天，小王收到了他老哥给他的讯息：「老弟，这东西看起来的确不错，但我这次放假没办法回南部老家。所以我传真两张千元大钞给你，就麻烦你裁一裁自已买了吧！」")</f>
        <v>隔天，小王收到了他老哥给他的讯息：「老弟，这东西看起来的确不错，但我这次放假没办法回南部老家。所以我传真两张千元大钞给你，就麻烦你裁一裁自已买了吧！」</v>
      </c>
      <c r="E33" s="3" t="str">
        <f>IFERROR(__xludf.DUMMYFUNCTION("GOOGLETRANSLATE(A33, ""zh-TW"", ""en"")"),"Near the New Year's Eve, various gift companies exude many exquisite leaflets to the companies to pull business, and things are caused by a super exquisite leaflet.
The stingy little king took a beautiful leaflet to the female colleague, and asked her to "&amp;"help fax to his brother who was working in the north.
And write a line of small characters on the leaflet: ""Brother, this thing looks very good, I will see the product to you, please buy it, take it home to enjoy it for your father and mother!""")</f>
        <v>Near the New Year's Eve, various gift companies exude many exquisite leaflets to the companies to pull business, and things are caused by a super exquisite leaflet.
The stingy little king took a beautiful leaflet to the female colleague, and asked her to help fax to his brother who was working in the north.
And write a line of small characters on the leaflet: "Brother, this thing looks very good, I will see the product to you, please buy it, take it home to enjoy it for your father and mother!"</v>
      </c>
      <c r="F33" s="3" t="str">
        <f>IFERROR(__xludf.DUMMYFUNCTION("GOOGLETRANSLATE(B33, ""zh-TW"", ""en"")"),"The next day, Xiao Wang received the message from his brother to him: ""Brother, this thing looks really good, but I can't return to my hometown in the south. So I faxed you for two thousand -dollar big bills to give you, please make you cut one Buy yours"&amp;"elf! """)</f>
        <v>The next day, Xiao Wang received the message from his brother to him: "Brother, this thing looks really good, but I can't return to my hometown in the south. So I faxed you for two thousand -dollar big bills to give you, please make you cut one Buy yourself! "</v>
      </c>
      <c r="G33" s="3"/>
      <c r="H33" s="3"/>
      <c r="I33" s="3"/>
    </row>
    <row r="34">
      <c r="A34" s="4" t="s">
        <v>81</v>
      </c>
      <c r="B34" s="4" t="s">
        <v>82</v>
      </c>
      <c r="C34" s="3" t="str">
        <f>IFERROR(__xludf.DUMMYFUNCTION("GOOGLETRANSLATE(A34:A42, ""zh-TW"", ""zh-CN"")"),"某公司经理叫秘书转呈公文给老板：
「报告老板，下个月欧洲有一批订单，
我觉得公司需要带人去和他们开会。 」
老板在公文后面短短签下：「Go a head」。
经理收到之后，马上指示下属买机，
拟行程，自己则是整理行李。
临出发那天，被秘书挡下来。
秘书：「你要干什么？」
经理：「去欧洲开会啊！」
秘书：「老板有同意吗？」
经理：「老板不是对我说Go a head吗？」
秘书：「来公司那么久，
难道你还不知道老板的英文程度吗？")</f>
        <v>某公司经理叫秘书转呈公文给老板：
「报告老板，下个月欧洲有一批订单，
我觉得公司需要带人去和他们开会。 」
老板在公文后面短短签下：「Go a head」。
经理收到之后，马上指示下属买机，
拟行程，自己则是整理行李。
临出发那天，被秘书挡下来。
秘书：「你要干什么？」
经理：「去欧洲开会啊！」
秘书：「老板有同意吗？」
经理：「老板不是对我说Go a head吗？」
秘书：「来公司那么久，
难道你还不知道老板的英文程度吗？</v>
      </c>
      <c r="D34" s="3" t="str">
        <f>IFERROR(__xludf.DUMMYFUNCTION("GOOGLETRANSLATE(B34, ""zh-TW"", ""zh-CN"")"),"老板的意思是：去个头！ 」")</f>
        <v>老板的意思是：去个头！ 」</v>
      </c>
      <c r="E34" s="3" t="str">
        <f>IFERROR(__xludf.DUMMYFUNCTION("GOOGLETRANSLATE(A34, ""zh-TW"", ""en"")"),"A company manager called the secretary to the official document to the boss:
""Report the owner, there will be a batch of orders in Europe next month,
I think the company needs to take people to meet with them. ""
The boss signed a short after the officia"&amp;"l document: ""GO A Head"".
After the manager received it, he immediately instructed the subordinates to buy the machine,
In the event of the trip, I organize my luggage.
On the day of departure, he was blocked by the secretary.
Secretary: ""What are you d"&amp;"oing?""
Manager: ""Go to Europe for a meeting!""
Secretary: ""Do the boss agree?""
Manager: ""Didn't the boss say go a head to me?""
Secretary: ""It's been so long to come to the company,
Don't you know the English level of the boss?")</f>
        <v>A company manager called the secretary to the official document to the boss:
"Report the owner, there will be a batch of orders in Europe next month,
I think the company needs to take people to meet with them. "
The boss signed a short after the official document: "GO A Head".
After the manager received it, he immediately instructed the subordinates to buy the machine,
In the event of the trip, I organize my luggage.
On the day of departure, he was blocked by the secretary.
Secretary: "What are you doing?"
Manager: "Go to Europe for a meeting!"
Secretary: "Do the boss agree?"
Manager: "Didn't the boss say go a head to me?"
Secretary: "It's been so long to come to the company,
Don't you know the English level of the boss?</v>
      </c>
      <c r="F34" s="3" t="str">
        <f>IFERROR(__xludf.DUMMYFUNCTION("GOOGLETRANSLATE(B34, ""zh-TW"", ""en"")"),"The meaning of the boss is: Go! """)</f>
        <v>The meaning of the boss is: Go! "</v>
      </c>
      <c r="G34" s="3"/>
      <c r="H34" s="3"/>
      <c r="I34" s="3"/>
    </row>
    <row r="35">
      <c r="A35" s="4" t="s">
        <v>83</v>
      </c>
      <c r="B35" s="4" t="s">
        <v>84</v>
      </c>
      <c r="C35" s="3" t="str">
        <f>IFERROR(__xludf.DUMMYFUNCTION("GOOGLETRANSLATE(A35:A43, ""zh-TW"", ""zh-CN"")"),"和一个同事（男）晚上加班赶专案，凌晨12点多才搞定，下楼的时候楼里已经空无一人，一边聊天一边等电梯。
不一会电梯下来了，门一开里面居然还有个人！是个女孩（估计也是加班才这么晚走）。
说实话我们两个被吓了一跳，没想到这么晚会在电梯里遇见人，愣了一下。
最奇葩的是我那个同事，只见他探头探脑的看了看电梯里，说了句「靠，人满了，挤不下了，咱们还是等下趟吧」。
我面无表情的点了点头。")</f>
        <v>和一个同事（男）晚上加班赶专案，凌晨12点多才搞定，下楼的时候楼里已经空无一人，一边聊天一边等电梯。
不一会电梯下来了，门一开里面居然还有个人！是个女孩（估计也是加班才这么晚走）。
说实话我们两个被吓了一跳，没想到这么晚会在电梯里遇见人，愣了一下。
最奇葩的是我那个同事，只见他探头探脑的看了看电梯里，说了句「靠，人满了，挤不下了，咱们还是等下趟吧」。
我面无表情的点了点头。</v>
      </c>
      <c r="D35" s="3" t="str">
        <f>IFERROR(__xludf.DUMMYFUNCTION("GOOGLETRANSLATE(B35, ""zh-TW"", ""zh-CN"")"),"电梯门关上的瞬间，那个女孩脸色惨白……")</f>
        <v>电梯门关上的瞬间，那个女孩脸色惨白……</v>
      </c>
      <c r="E35" s="3" t="str">
        <f>IFERROR(__xludf.DUMMYFUNCTION("GOOGLETRANSLATE(A35, ""zh-TW"", ""en"")"),"I was working with a colleague (male) to work overtime at night, and I got it at 12 am. When I went downstairs, there was no one in the building, waiting for the elevator while chatting.
After a while, the elevator came down, and there was still a person "&amp;"in the door! It is a girl (it is estimated that it is too late to work overtime).
To be honest, the two of us were taken aback. I didn't expect to meet someone in the elevator like this, and stunned it.
The most amazing thing was my colleague. I saw him l"&amp;"ooking at the elevator and said, ""Damn, people are full, can't squeeze, let's wait for the next trip.""
I nodded expressionlessly.")</f>
        <v>I was working with a colleague (male) to work overtime at night, and I got it at 12 am. When I went downstairs, there was no one in the building, waiting for the elevator while chatting.
After a while, the elevator came down, and there was still a person in the door! It is a girl (it is estimated that it is too late to work overtime).
To be honest, the two of us were taken aback. I didn't expect to meet someone in the elevator like this, and stunned it.
The most amazing thing was my colleague. I saw him looking at the elevator and said, "Damn, people are full, can't squeeze, let's wait for the next trip."
I nodded expressionlessly.</v>
      </c>
      <c r="F35" s="3" t="str">
        <f>IFERROR(__xludf.DUMMYFUNCTION("GOOGLETRANSLATE(B35, ""zh-TW"", ""en"")"),"When the elevator door was closed, the girl's face was pale ...")</f>
        <v>When the elevator door was closed, the girl's face was pale ...</v>
      </c>
      <c r="G35" s="3"/>
      <c r="H35" s="3"/>
      <c r="I35" s="3"/>
    </row>
    <row r="36">
      <c r="A36" s="4" t="s">
        <v>85</v>
      </c>
      <c r="B36" s="4" t="s">
        <v>86</v>
      </c>
      <c r="C36" s="3" t="str">
        <f>IFERROR(__xludf.DUMMYFUNCTION("GOOGLETRANSLATE(A36:A44, ""zh-TW"", ""zh-CN"")"),"深夜，波音737飞行员回家，咚咚敲门。
妻：「谁？」
飞行员幽默地说：「波音737请求着陆！」")</f>
        <v>深夜，波音737飞行员回家，咚咚敲门。
妻：「谁？」
飞行员幽默地说：「波音737请求着陆！」</v>
      </c>
      <c r="D36" s="3" t="str">
        <f>IFERROR(__xludf.DUMMYFUNCTION("GOOGLETRANSLATE(B36, ""zh-TW"", ""zh-CN"")"),"突然屋里一男子喊：「收到，777马上起飞，给你腾出停机位！」")</f>
        <v>突然屋里一男子喊：「收到，777马上起飞，给你腾出停机位！」</v>
      </c>
      <c r="E36" s="3" t="str">
        <f>IFERROR(__xludf.DUMMYFUNCTION("GOOGLETRANSLATE(A36, ""zh-TW"", ""en"")"),"Late at night, the Boeing 737 pilot went home and knocked on the door.
Wife: ""Who?""
The pilot said humorously: ""Boeing 737 requested landing!""")</f>
        <v>Late at night, the Boeing 737 pilot went home and knocked on the door.
Wife: "Who?"
The pilot said humorously: "Boeing 737 requested landing!"</v>
      </c>
      <c r="F36" s="3" t="str">
        <f>IFERROR(__xludf.DUMMYFUNCTION("GOOGLETRANSLATE(B36, ""zh-TW"", ""en"")"),"Suddenly a man shouted, ""Received, 777 takes off immediately, and give you a shutdown!""")</f>
        <v>Suddenly a man shouted, "Received, 777 takes off immediately, and give you a shutdown!"</v>
      </c>
      <c r="G36" s="3"/>
      <c r="H36" s="3"/>
      <c r="I36" s="3"/>
    </row>
    <row r="37">
      <c r="A37" s="4" t="s">
        <v>87</v>
      </c>
      <c r="B37" s="4" t="s">
        <v>88</v>
      </c>
      <c r="C37" s="3" t="str">
        <f>IFERROR(__xludf.DUMMYFUNCTION("GOOGLETRANSLATE(A37:A45, ""zh-TW"", ""zh-CN"")"),"有一天有一个人带着一条狗到唱片公司，他说他是这条狗的经纪人，并说他这条狗会唱歌跳舞云云，
老板不相信，就叫小狗表演一次。当音乐响起，小狗跟着音乐载歌载舞，
老板目瞪口呆的看着小狗，一边想着这一次捡到摇钱树了，就赶快拿出合同希望与狗签约，
没想到忽然一条大狗冲进来，把小狗衔走了。
老板问：「怎么回事？」")</f>
        <v>有一天有一个人带着一条狗到唱片公司，他说他是这条狗的经纪人，并说他这条狗会唱歌跳舞云云，
老板不相信，就叫小狗表演一次。当音乐响起，小狗跟着音乐载歌载舞，
老板目瞪口呆的看着小狗，一边想着这一次捡到摇钱树了，就赶快拿出合同希望与狗签约，
没想到忽然一条大狗冲进来，把小狗衔走了。
老板问：「怎么回事？」</v>
      </c>
      <c r="D37" s="3" t="str">
        <f>IFERROR(__xludf.DUMMYFUNCTION("GOOGLETRANSLATE(B37, ""zh-TW"", ""zh-CN"")"),"经纪人无奈的表示：「唉！那是他妈妈，他妈妈希望他儿子成为一名医生，演艺圈太复杂了！」")</f>
        <v>经纪人无奈的表示：「唉！那是他妈妈，他妈妈希望他儿子成为一名医生，演艺圈太复杂了！」</v>
      </c>
      <c r="E37" s="3" t="str">
        <f>IFERROR(__xludf.DUMMYFUNCTION("GOOGLETRANSLATE(A37, ""zh-TW"", ""en"")"),"One day a person took a dog to a record company. He said that he was the agent of this dog and said that his dog would sing and dance,
The boss didn't believe it, so he called the puppy to perform once. When the music sounds, the puppy sings with the musi"&amp;"c,
The boss looked at the puppy stunned, thinking about picking up the money tree this time, and quickly took out the contract and hoped to sign a contract with the dog.
Unexpectedly, suddenly a big dog rushed in and left the puppy.
The boss asked, ""What"&amp;"'s going on?""")</f>
        <v>One day a person took a dog to a record company. He said that he was the agent of this dog and said that his dog would sing and dance,
The boss didn't believe it, so he called the puppy to perform once. When the music sounds, the puppy sings with the music,
The boss looked at the puppy stunned, thinking about picking up the money tree this time, and quickly took out the contract and hoped to sign a contract with the dog.
Unexpectedly, suddenly a big dog rushed in and left the puppy.
The boss asked, "What's going on?"</v>
      </c>
      <c r="F37" s="3" t="str">
        <f>IFERROR(__xludf.DUMMYFUNCTION("GOOGLETRANSLATE(B37, ""zh-TW"", ""en"")"),"The agent helplessly said, ""Oh! That's his mother, his mother hoped that his son would become a doctor, and the entertainment industry was too complicated!""")</f>
        <v>The agent helplessly said, "Oh! That's his mother, his mother hoped that his son would become a doctor, and the entertainment industry was too complicated!"</v>
      </c>
      <c r="G37" s="3"/>
      <c r="H37" s="3"/>
      <c r="I37" s="3"/>
    </row>
    <row r="38">
      <c r="A38" s="4" t="s">
        <v>89</v>
      </c>
      <c r="B38" s="4" t="s">
        <v>90</v>
      </c>
      <c r="C38" s="3" t="str">
        <f>IFERROR(__xludf.DUMMYFUNCTION("GOOGLETRANSLATE(A38:A46, ""zh-TW"", ""zh-CN"")"),"动物园的管理员站在张开血盆大嘴的鳄鱼前面，一个劲地往他嘴里看。
过路的游客问：「鳄鱼怎么了？」")</f>
        <v>动物园的管理员站在张开血盆大嘴的鳄鱼前面，一个劲地往他嘴里看。
过路的游客问：「鳄鱼怎么了？」</v>
      </c>
      <c r="D38" s="3" t="str">
        <f>IFERROR(__xludf.DUMMYFUNCTION("GOOGLETRANSLATE(B38, ""zh-TW"", ""zh-CN"")"),"管理员道：「还不清楚。医生到他嘴里去了后，已有半小时没有出来了。」")</f>
        <v>管理员道：「还不清楚。医生到他嘴里去了后，已有半小时没有出来了。」</v>
      </c>
      <c r="E38" s="3" t="str">
        <f>IFERROR(__xludf.DUMMYFUNCTION("GOOGLETRANSLATE(A38, ""zh-TW"", ""en"")"),"The administrator of the zoo stood in front of the crocodile of the big mouth of the blood basin, looking at his mouth.
Tourists who cross the road ask: ""What's wrong with the crocodile?""")</f>
        <v>The administrator of the zoo stood in front of the crocodile of the big mouth of the blood basin, looking at his mouth.
Tourists who cross the road ask: "What's wrong with the crocodile?"</v>
      </c>
      <c r="F38" s="3" t="str">
        <f>IFERROR(__xludf.DUMMYFUNCTION("GOOGLETRANSLATE(B38, ""zh-TW"", ""en"")"),"The administrator said: ""It's not clear yet. After the doctor arrived in his mouth, it hadn't come out for half an hour.""")</f>
        <v>The administrator said: "It's not clear yet. After the doctor arrived in his mouth, it hadn't come out for half an hour."</v>
      </c>
      <c r="G38" s="3"/>
      <c r="H38" s="3"/>
      <c r="I38" s="3"/>
    </row>
    <row r="39">
      <c r="A39" s="4" t="s">
        <v>91</v>
      </c>
      <c r="B39" s="4" t="s">
        <v>92</v>
      </c>
      <c r="C39" s="3" t="str">
        <f>IFERROR(__xludf.DUMMYFUNCTION("GOOGLETRANSLATE(A39:A47, ""zh-TW"", ""zh-CN"")"),"维埃里的儿子对维埃里说：「爸爸我以后也要当你那样的足球明星！」")</f>
        <v>维埃里的儿子对维埃里说：「爸爸我以后也要当你那样的足球明星！」</v>
      </c>
      <c r="D39" s="3" t="str">
        <f>IFERROR(__xludf.DUMMYFUNCTION("GOOGLETRANSLATE(B39, ""zh-TW"", ""zh-CN"")"),"维埃里伤心的对儿子说：「不，儿子！你长大了还是当一名裁判吧，因为再精彩的进球如果被判成越位的话也只能认倒霉。」")</f>
        <v>维埃里伤心的对儿子说：「不，儿子！你长大了还是当一名裁判吧，因为再精彩的进球如果被判成越位的话也只能认倒霉。」</v>
      </c>
      <c r="E39" s="3" t="str">
        <f>IFERROR(__xludf.DUMMYFUNCTION("GOOGLETRANSLATE(A39, ""zh-TW"", ""en"")"),"Vile's son said to Vieri, ""Dad, I will be a football star like you in the future!""")</f>
        <v>Vile's son said to Vieri, "Dad, I will be a football star like you in the future!"</v>
      </c>
      <c r="F39" s="3" t="str">
        <f>IFERROR(__xludf.DUMMYFUNCTION("GOOGLETRANSLATE(B39, ""zh-TW"", ""en"")"),"Viary said to his son sadly, ""No, son! If you grow up, you should be a referee, because if you get a wonderful goal, you can only recognize the misflaimed if you are judged.""")</f>
        <v>Viary said to his son sadly, "No, son! If you grow up, you should be a referee, because if you get a wonderful goal, you can only recognize the misflaimed if you are judged."</v>
      </c>
      <c r="G39" s="3"/>
      <c r="H39" s="3"/>
      <c r="I39" s="3"/>
    </row>
    <row r="40">
      <c r="A40" s="4" t="s">
        <v>93</v>
      </c>
      <c r="B40" s="4" t="s">
        <v>94</v>
      </c>
      <c r="C40" s="3" t="str">
        <f>IFERROR(__xludf.DUMMYFUNCTION("GOOGLETRANSLATE(A40:A48, ""zh-TW"", ""zh-CN"")"),"小鸡问母鸡：「为什么人类都有名字，而我们全都叫做鸡？」
母鸡回答：「人活着的时候都有名字，但死了也全就叫鬼呀？我们鸡活着时虽没有名字，但死了就有很多名字了。」
小鸡开心的问：「叫什么名字阿？」")</f>
        <v>小鸡问母鸡：「为什么人类都有名字，而我们全都叫做鸡？」
母鸡回答：「人活着的时候都有名字，但死了也全就叫鬼呀？我们鸡活着时虽没有名字，但死了就有很多名字了。」
小鸡开心的问：「叫什么名字阿？」</v>
      </c>
      <c r="D40" s="3" t="str">
        <f>IFERROR(__xludf.DUMMYFUNCTION("GOOGLETRANSLATE(B40, ""zh-TW"", ""zh-CN"")"),"母鸡回答：「炸鸡，咖里鸡，白斩鸡，烧鸡，烤鸡，香菇鸡，土窑鸡……」")</f>
        <v>母鸡回答：「炸鸡，咖里鸡，白斩鸡，烧鸡，烤鸡，香菇鸡，土窑鸡……」</v>
      </c>
      <c r="E40" s="3" t="str">
        <f>IFERROR(__xludf.DUMMYFUNCTION("GOOGLETRANSLATE(A40, ""zh-TW"", ""en"")"),"The chicken asked the hen: ""Why do humans have names, and we are all called chickens?""
The hen replied: ""When people are alive, they have names, but they are all called ghosts when they die? Although we have no name when the chickens are alive, there a"&amp;"re many names when we die.""
The chick asked happily: ""What is the name?""")</f>
        <v>The chicken asked the hen: "Why do humans have names, and we are all called chickens?"
The hen replied: "When people are alive, they have names, but they are all called ghosts when they die? Although we have no name when the chickens are alive, there are many names when we die."
The chick asked happily: "What is the name?"</v>
      </c>
      <c r="F40" s="3" t="str">
        <f>IFERROR(__xludf.DUMMYFUNCTION("GOOGLETRANSLATE(B40, ""zh-TW"", ""en"")"),"The hen replied: ""Fried chicken, coffee chicken, white chopped chicken, roast chicken, grilled chicken, shiitake chicken, earth kiln chicken ...""")</f>
        <v>The hen replied: "Fried chicken, coffee chicken, white chopped chicken, roast chicken, grilled chicken, shiitake chicken, earth kiln chicken ..."</v>
      </c>
      <c r="G40" s="3"/>
      <c r="H40" s="3"/>
      <c r="I40" s="3"/>
    </row>
    <row r="41">
      <c r="A41" s="4" t="s">
        <v>95</v>
      </c>
      <c r="B41" s="4" t="s">
        <v>96</v>
      </c>
      <c r="C41" s="3" t="str">
        <f>IFERROR(__xludf.DUMMYFUNCTION("GOOGLETRANSLATE(A41:A49, ""zh-TW"", ""zh-CN"")"),"青年：禅师有听过被鬼附身这件事吗？
禅师：有。
青年：那要怎样防止被附身呢？
禅师：全身抹大便。
青年：？ ？ ？")</f>
        <v>青年：禅师有听过被鬼附身这件事吗？
禅师：有。
青年：那要怎样防止被附身呢？
禅师：全身抹大便。
青年：？ ？ ？</v>
      </c>
      <c r="D41" s="3" t="str">
        <f>IFERROR(__xludf.DUMMYFUNCTION("GOOGLETRANSLATE(B41, ""zh-TW"", ""zh-CN"")"),"禅师：人屎不能附身。")</f>
        <v>禅师：人屎不能附身。</v>
      </c>
      <c r="E41" s="3" t="str">
        <f>IFERROR(__xludf.DUMMYFUNCTION("GOOGLETRANSLATE(A41, ""zh-TW"", ""en"")"),"Youth: Have Zen Masters who have heard of being possessed by ghosts?
Zen Master: Yes.
Youth: How to prevent being attached?
Zen Master: The whole body stool.
youth:? Intersection Intersection")</f>
        <v>Youth: Have Zen Masters who have heard of being possessed by ghosts?
Zen Master: Yes.
Youth: How to prevent being attached?
Zen Master: The whole body stool.
youth:? Intersection Intersection</v>
      </c>
      <c r="F41" s="3" t="str">
        <f>IFERROR(__xludf.DUMMYFUNCTION("GOOGLETRANSLATE(B41, ""zh-TW"", ""en"")"),"Master Zen: Human shit cannot be attached.")</f>
        <v>Master Zen: Human shit cannot be attached.</v>
      </c>
      <c r="G41" s="3"/>
      <c r="H41" s="3"/>
      <c r="I41" s="3"/>
    </row>
    <row r="42">
      <c r="A42" s="4" t="s">
        <v>97</v>
      </c>
      <c r="B42" s="4" t="s">
        <v>98</v>
      </c>
      <c r="C42" s="3" t="str">
        <f>IFERROR(__xludf.DUMMYFUNCTION("GOOGLETRANSLATE(A42:A50, ""zh-TW"", ""zh-CN"")"),"马云最近因事心烦意乱，便去求见一位德高望重的禅师。
禅师沉默不语，意味深长般地拿出一个热水袋往里面倒热水，倒满之后，轻轻一抖，热水袋突然就爆开了。
马云若有所思的说：禅师的意思是说这次的难关会像热水袋一样不攻自破？还是说……我不应该自我膨胀？ 」")</f>
        <v>马云最近因事心烦意乱，便去求见一位德高望重的禅师。
禅师沉默不语，意味深长般地拿出一个热水袋往里面倒热水，倒满之后，轻轻一抖，热水袋突然就爆开了。
马云若有所思的说：禅师的意思是说这次的难关会像热水袋一样不攻自破？还是说……我不应该自我膨胀？ 」</v>
      </c>
      <c r="D42" s="3" t="str">
        <f>IFERROR(__xludf.DUMMYFUNCTION("GOOGLETRANSLATE(B42, ""zh-TW"", ""zh-CN"")"),"禅师摇摇头说：「都不是！我只是要让你知道….这是我在淘宝网买的。」")</f>
        <v>禅师摇摇头说：「都不是！我只是要让你知道….这是我在淘宝网买的。」</v>
      </c>
      <c r="E42" s="3" t="str">
        <f>IFERROR(__xludf.DUMMYFUNCTION("GOOGLETRANSLATE(A42, ""zh-TW"", ""en"")"),"Jack Ma was upset recently because of trouble, and went to see a highly respected Zen master.
The Zen master was silent, and he took out a hot water bottle and poured the hot water inside. After full, he shook gently, and the hot water bottle suddenly bur"&amp;"st.
Jack Ma said thoughtfully: What the Zen Master means that the difficulty of this time will be like a hot water bottle without self -breaking? Or ... shouldn't I swell myself? """)</f>
        <v>Jack Ma was upset recently because of trouble, and went to see a highly respected Zen master.
The Zen master was silent, and he took out a hot water bottle and poured the hot water inside. After full, he shook gently, and the hot water bottle suddenly burst.
Jack Ma said thoughtfully: What the Zen Master means that the difficulty of this time will be like a hot water bottle without self -breaking? Or ... shouldn't I swell myself? "</v>
      </c>
      <c r="F42" s="3" t="str">
        <f>IFERROR(__xludf.DUMMYFUNCTION("GOOGLETRANSLATE(B42, ""zh-TW"", ""en"")"),"The Zen master shook his head and said, ""No! I just want you to know ... I bought it on Taobao.""")</f>
        <v>The Zen master shook his head and said, "No! I just want you to know ... I bought it on Taobao."</v>
      </c>
      <c r="G42" s="3"/>
      <c r="H42" s="3"/>
      <c r="I42" s="3"/>
    </row>
    <row r="43">
      <c r="A43" s="4" t="s">
        <v>99</v>
      </c>
      <c r="B43" s="4" t="s">
        <v>100</v>
      </c>
      <c r="C43" s="3" t="str">
        <f>IFERROR(__xludf.DUMMYFUNCTION("GOOGLETRANSLATE(A43:A51, ""zh-TW"", ""zh-CN"")"),"中国人取名字常常都以单名：王丹，李壮，陈勇…
在出殡那天，全家人都痛哭流涕的呼喊他的名字：爽阿…爽阿…爽阿…
一个路人好奇地问：你们家在爽什么？
")</f>
        <v>中国人取名字常常都以单名：王丹，李壮，陈勇…
在出殡那天，全家人都痛哭流涕的呼喊他的名字：爽阿…爽阿…爽阿…
一个路人好奇地问：你们家在爽什么？
</v>
      </c>
      <c r="D43" s="3" t="str">
        <f>IFERROR(__xludf.DUMMYFUNCTION("GOOGLETRANSLATE(B43, ""zh-TW"", ""zh-CN"")"),"全家人顿时泣不成声的说：爽…死…了…")</f>
        <v>全家人顿时泣不成声的说：爽…死…了…</v>
      </c>
      <c r="E43" s="3" t="str">
        <f>IFERROR(__xludf.DUMMYFUNCTION("GOOGLETRANSLATE(A43, ""zh-TW"", ""en"")"),"Chinese people often use their names: Wang Dan, Li Zhuang, Chen Yong ...
On the day of the death, the whole family shouted his name crying: Shuanga ... Shuang Ah ... Shuanga ...
A passerby asked curiously: What is your family?
")</f>
        <v>Chinese people often use their names: Wang Dan, Li Zhuang, Chen Yong ...
On the day of the death, the whole family shouted his name crying: Shuanga ... Shuang Ah ... Shuanga ...
A passerby asked curiously: What is your family?
</v>
      </c>
      <c r="F43" s="3" t="str">
        <f>IFERROR(__xludf.DUMMYFUNCTION("GOOGLETRANSLATE(B43, ""zh-TW"", ""en"")"),"The whole family suddenly said: It's cool ... dead ... ...")</f>
        <v>The whole family suddenly said: It's cool ... dead ... ...</v>
      </c>
      <c r="G43" s="3"/>
      <c r="H43" s="3"/>
      <c r="I43" s="3"/>
    </row>
    <row r="44">
      <c r="A44" s="4" t="s">
        <v>101</v>
      </c>
      <c r="B44" s="4" t="s">
        <v>102</v>
      </c>
      <c r="C44" s="3" t="str">
        <f>IFERROR(__xludf.DUMMYFUNCTION("GOOGLETRANSLATE(A44:A52, ""zh-TW"", ""zh-CN"")"),"小张在海滩上，看到一位穿着比基尼泳装的正妹，马上走过去和她搭讪闲聊。
小张想要知道她的名字，又不想太落于俗套，于是便问：「妳家里的人都怎么叫妳的？」
小张心想，这样他也能够用较为亲切的称呼，来和她继续聊下去。")</f>
        <v>小张在海滩上，看到一位穿着比基尼泳装的正妹，马上走过去和她搭讪闲聊。
小张想要知道她的名字，又不想太落于俗套，于是便问：「妳家里的人都怎么叫妳的？」
小张心想，这样他也能够用较为亲切的称呼，来和她继续聊下去。</v>
      </c>
      <c r="D44" s="3" t="str">
        <f>IFERROR(__xludf.DUMMYFUNCTION("GOOGLETRANSLATE(B44, ""zh-TW"", ""zh-CN"")"),"正妹笑了笑，回答道：「我家里的人，有的叫我『老婆』，有的叫我『妈咪』，有的叫我『阿嬷』…」")</f>
        <v>正妹笑了笑，回答道：「我家里的人，有的叫我『老婆』，有的叫我『妈咪』，有的叫我『阿嬷』…」</v>
      </c>
      <c r="E44" s="3" t="str">
        <f>IFERROR(__xludf.DUMMYFUNCTION("GOOGLETRANSLATE(A44, ""zh-TW"", ""en"")"),"On the beach, she saw a Zhengmei wearing a bikini swimsuit and walked over and chatted with her.
Xiao Zhang wanted to know her name, but didn't want to fall too much, so he asked, ""How do people in your family call you?""
Xiao Zhang thought, so he could "&amp;"also talk to her with more kind names.")</f>
        <v>On the beach, she saw a Zhengmei wearing a bikini swimsuit and walked over and chatted with her.
Xiao Zhang wanted to know her name, but didn't want to fall too much, so he asked, "How do people in your family call you?"
Xiao Zhang thought, so he could also talk to her with more kind names.</v>
      </c>
      <c r="F44" s="3" t="str">
        <f>IFERROR(__xludf.DUMMYFUNCTION("GOOGLETRANSLATE(B44, ""zh-TW"", ""en"")"),"Zhengmei smiled and replied, ""Some people in my family call me"" wife "", some call me"" Mommy "", and some call me"" Grandma ""...""")</f>
        <v>Zhengmei smiled and replied, "Some people in my family call me" wife ", some call me" Mommy ", and some call me" Grandma "..."</v>
      </c>
      <c r="G44" s="3"/>
      <c r="H44" s="3"/>
      <c r="I44" s="3"/>
    </row>
    <row r="45">
      <c r="A45" s="4" t="s">
        <v>103</v>
      </c>
      <c r="B45" s="4" t="s">
        <v>104</v>
      </c>
      <c r="C45" s="3" t="str">
        <f>IFERROR(__xludf.DUMMYFUNCTION("GOOGLETRANSLATE(A45:A53, ""zh-TW"", ""zh-CN"")"),"我丈夫在国外出差期间，我们四岁的女儿想要一个小弟弟。
「是个好主意，」我对她说，「但是，你不认为应该等到你爸爸回来吗？」
")</f>
        <v>我丈夫在国外出差期间，我们四岁的女儿想要一个小弟弟。
「是个好主意，」我对她说，「但是，你不认为应该等到你爸爸回来吗？」
</v>
      </c>
      <c r="D45" s="3" t="str">
        <f>IFERROR(__xludf.DUMMYFUNCTION("GOOGLETRANSLATE(B45, ""zh-TW"", ""zh-CN"")"),"她的想法更酷。 「为什么我们不能给他一个惊喜呢？")</f>
        <v>她的想法更酷。 「为什么我们不能给他一个惊喜呢？</v>
      </c>
      <c r="E45" s="3" t="str">
        <f>IFERROR(__xludf.DUMMYFUNCTION("GOOGLETRANSLATE(A45, ""zh-TW"", ""en"")"),"During my business trip abroad, our four -year -old daughter wanted a younger brother.
""It's a good idea,"" I said to her, ""But don't you think you should wait until your father is back?""
")</f>
        <v>During my business trip abroad, our four -year -old daughter wanted a younger brother.
"It's a good idea," I said to her, "But don't you think you should wait until your father is back?"
</v>
      </c>
      <c r="F45" s="3" t="str">
        <f>IFERROR(__xludf.DUMMYFUNCTION("GOOGLETRANSLATE(B45, ""zh-TW"", ""en"")"),"Her idea is cooler. ""Why can't we surprise him?")</f>
        <v>Her idea is cooler. "Why can't we surprise him?</v>
      </c>
      <c r="G45" s="4" t="s">
        <v>105</v>
      </c>
      <c r="H45" s="3"/>
      <c r="I45" s="3"/>
    </row>
    <row r="46">
      <c r="A46" s="4" t="s">
        <v>106</v>
      </c>
      <c r="B46" s="4" t="s">
        <v>107</v>
      </c>
      <c r="C46" s="3" t="str">
        <f>IFERROR(__xludf.DUMMYFUNCTION("GOOGLETRANSLATE(A46:A54, ""zh-TW"", ""zh-CN"")"),"早上，网咖刚开门，服务小姐在拖地。
小明来了。
小明：「现在能上吗？」
小姐：「等我脱完了你再上。」
")</f>
        <v>早上，网咖刚开门，服务小姐在拖地。
小明来了。
小明：「现在能上吗？」
小姐：「等我脱完了你再上。」
</v>
      </c>
      <c r="D46" s="3" t="str">
        <f>IFERROR(__xludf.DUMMYFUNCTION("GOOGLETRANSLATE(B46, ""zh-TW"", ""zh-CN"")"),"小明：「那我帮你脱吧，你快点让我上，我先脱你下面，来！抬一下腿")</f>
        <v>小明：「那我帮你脱吧，你快点让我上，我先脱你下面，来！抬一下腿</v>
      </c>
      <c r="E46" s="3" t="str">
        <f>IFERROR(__xludf.DUMMYFUNCTION("GOOGLETRANSLATE(A46, ""zh-TW"", ""en"")"),"In the morning, the Internet cafe just opened the door and the service lady was mopping.
Xiao Ming is here.
Xiaoming: ""Can you go now?""
Miss: ""Wait for me to finish it.""
")</f>
        <v>In the morning, the Internet cafe just opened the door and the service lady was mopping.
Xiao Ming is here.
Xiaoming: "Can you go now?"
Miss: "Wait for me to finish it."
</v>
      </c>
      <c r="F46" s="3" t="str">
        <f>IFERROR(__xludf.DUMMYFUNCTION("GOOGLETRANSLATE(B46, ""zh-TW"", ""en"")"),"Xiaoming: ""Then let me take off, let me get me, I take off you first, come! Lift your legs")</f>
        <v>Xiaoming: "Then let me take off, let me get me, I take off you first, come! Lift your legs</v>
      </c>
      <c r="G46" s="3"/>
      <c r="H46" s="3"/>
      <c r="I46" s="3"/>
    </row>
    <row r="47">
      <c r="A47" s="4" t="s">
        <v>108</v>
      </c>
      <c r="B47" s="4" t="s">
        <v>109</v>
      </c>
      <c r="C47" s="3" t="str">
        <f>IFERROR(__xludf.DUMMYFUNCTION("GOOGLETRANSLATE(A47:A55, ""zh-TW"", ""zh-CN"")"),"女友不解地问男友：「为什么男人有很多女朋友会被人羡慕，而女人有很多男友会被鄙视？！
」男友语重心长地说：「就好像是一把钥匙可以开很多锁，会被人称作万能钥匙！
")</f>
        <v>女友不解地问男友：「为什么男人有很多女朋友会被人羡慕，而女人有很多男友会被鄙视？！
」男友语重心长地说：「就好像是一把钥匙可以开很多锁，会被人称作万能钥匙！
</v>
      </c>
      <c r="D47" s="3" t="str">
        <f>IFERROR(__xludf.DUMMYFUNCTION("GOOGLETRANSLATE(B47, ""zh-TW"", ""zh-CN"")"),"而一把锁若是可以被很多钥匙开，那就说明锁有问题！ 」")</f>
        <v>而一把锁若是可以被很多钥匙开，那就说明锁有问题！ 」</v>
      </c>
      <c r="E47" s="3" t="str">
        <f>IFERROR(__xludf.DUMMYFUNCTION("GOOGLETRANSLATE(A47, ""zh-TW"", ""en"")"),"Girlfriend asked her boyfriend puzzled: ""Why do men have a lot of girlfriends be envied, and women have many boyfriends who are despised?
""The boyfriend's gravity said,"" It's as if a key can open a lot of locks, and it will be called a universal key!
")</f>
        <v>Girlfriend asked her boyfriend puzzled: "Why do men have a lot of girlfriends be envied, and women have many boyfriends who are despised?
"The boyfriend's gravity said," It's as if a key can open a lot of locks, and it will be called a universal key!
</v>
      </c>
      <c r="F47" s="3" t="str">
        <f>IFERROR(__xludf.DUMMYFUNCTION("GOOGLETRANSLATE(B47, ""zh-TW"", ""en"")"),"And if a lock can be opened by many keys, it means that there is a problem with the lock! """)</f>
        <v>And if a lock can be opened by many keys, it means that there is a problem with the lock! "</v>
      </c>
      <c r="G47" s="3"/>
      <c r="H47" s="3"/>
      <c r="I47" s="3"/>
    </row>
    <row r="48">
      <c r="A48" s="4" t="s">
        <v>110</v>
      </c>
      <c r="B48" s="4" t="s">
        <v>111</v>
      </c>
      <c r="C48" s="3" t="str">
        <f>IFERROR(__xludf.DUMMYFUNCTION("GOOGLETRANSLATE(A48:A56, ""zh-TW"", ""zh-CN"")"),"办公室有一女同事，为人豪爽可爱，和老公感情特别好。
有一次我们吃饭说起小三，我问她：你老公要是有外遇了，你跟他离婚吗？
")</f>
        <v>办公室有一女同事，为人豪爽可爱，和老公感情特别好。
有一次我们吃饭说起小三，我问她：你老公要是有外遇了，你跟他离婚吗？
</v>
      </c>
      <c r="D48" s="3" t="str">
        <f>IFERROR(__xludf.DUMMYFUNCTION("GOOGLETRANSLATE(B48, ""zh-TW"", ""zh-CN"")"),"她斜眼看看她老公，淡淡地说：我这辈子没有离异，只有丧偶！")</f>
        <v>她斜眼看看她老公，淡淡地说：我这辈子没有离异，只有丧偶！</v>
      </c>
      <c r="E48" s="3" t="str">
        <f>IFERROR(__xludf.DUMMYFUNCTION("GOOGLETRANSLATE(A48, ""zh-TW"", ""en"")"),"There is a female colleague in the office, which is bold and cute, and has a good relationship with her husband.
Once we eaten and talked about Primary Three, I asked her: If your husband is an affair, do you divorce him?
")</f>
        <v>There is a female colleague in the office, which is bold and cute, and has a good relationship with her husband.
Once we eaten and talked about Primary Three, I asked her: If your husband is an affair, do you divorce him?
</v>
      </c>
      <c r="F48" s="3" t="str">
        <f>IFERROR(__xludf.DUMMYFUNCTION("GOOGLETRANSLATE(B48, ""zh-TW"", ""en"")"),"She looked at her husband obliquely and said lightly: I have no divorce in my life, only my widow!")</f>
        <v>She looked at her husband obliquely and said lightly: I have no divorce in my life, only my widow!</v>
      </c>
      <c r="G48" s="4" t="s">
        <v>112</v>
      </c>
      <c r="H48" s="3"/>
      <c r="I48" s="3"/>
    </row>
    <row r="49">
      <c r="A49" s="4" t="s">
        <v>113</v>
      </c>
      <c r="B49" s="3"/>
      <c r="C49" s="3" t="str">
        <f>IFERROR(__xludf.DUMMYFUNCTION("GOOGLETRANSLATE(A49:A57, ""zh-TW"", ""zh-CN"")"),"结婚30年的老夫妻，庆祝纪念日到日本旅行，夜宿温泉民宿。
睡到半夜，老先生突然紧紧抱住太太，说：「这辈子太短了！」
太太醒了过来，听到先生这句话，当场感动掉泪说：「都是缘份啊！」
老先生：…………………….
没好气说：「什么缘份？被子都盖不到脚啦！」
")</f>
        <v>结婚30年的老夫妻，庆祝纪念日到日本旅行，夜宿温泉民宿。
睡到半夜，老先生突然紧紧抱住太太，说：「这辈子太短了！」
太太醒了过来，听到先生这句话，当场感动掉泪说：「都是缘份啊！」
老先生：…………………….
没好气说：「什么缘份？被子都盖不到脚啦！」
</v>
      </c>
      <c r="D49" s="3" t="str">
        <f>IFERROR(__xludf.DUMMYFUNCTION("GOOGLETRANSLATE(B49, ""zh-TW"", ""zh-CN"")"),"#VALUE!")</f>
        <v>#VALUE!</v>
      </c>
      <c r="E49" s="3" t="str">
        <f>IFERROR(__xludf.DUMMYFUNCTION("GOOGLETRANSLATE(A49, ""zh-TW"", ""en"")"),"The old couple who has been married for 30 years, celebrate the commemorative day to travel to Japan, stay at the hot spring homestay at night.
Sleeping until midnight, the old gentleman suddenly hugged his wife tightly and said, ""This life is too short"&amp;"!""
The wife woke up and heard the words of the gentleman, and I felt tears on the spot and said, ""It's all fate!""
Lao Lao: ……………………….
Not good at saying, ""What fate? The quilt can't be covered!""
")</f>
        <v>The old couple who has been married for 30 years, celebrate the commemorative day to travel to Japan, stay at the hot spring homestay at night.
Sleeping until midnight, the old gentleman suddenly hugged his wife tightly and said, "This life is too short!"
The wife woke up and heard the words of the gentleman, and I felt tears on the spot and said, "It's all fate!"
Lao Lao: ……………………….
Not good at saying, "What fate? The quilt can't be covered!"
</v>
      </c>
      <c r="F49" s="3" t="str">
        <f>IFERROR(__xludf.DUMMYFUNCTION("GOOGLETRANSLATE(B49, ""zh-TW"", ""en"")"),"#VALUE!")</f>
        <v>#VALUE!</v>
      </c>
      <c r="G49" s="3"/>
      <c r="H49" s="3"/>
      <c r="I49" s="3"/>
    </row>
    <row r="50">
      <c r="A50" s="4" t="s">
        <v>114</v>
      </c>
      <c r="B50" s="4" t="s">
        <v>115</v>
      </c>
      <c r="C50" s="3" t="str">
        <f>IFERROR(__xludf.DUMMYFUNCTION("GOOGLETRANSLATE(A50:A58, ""zh-TW"", ""zh-CN"")"),"老婆问老公：
老公，这辈子你睡过几个女人啊？
老公说：")</f>
        <v>老婆问老公：
老公，这辈子你睡过几个女人啊？
老公说：</v>
      </c>
      <c r="D50" s="3" t="str">
        <f>IFERROR(__xludf.DUMMYFUNCTION("GOOGLETRANSLATE(B50, ""zh-TW"", ""zh-CN"")"),"只有妳一个，其他的都让我整晚睡不着。")</f>
        <v>只有妳一个，其他的都让我整晚睡不着。</v>
      </c>
      <c r="E50" s="3" t="str">
        <f>IFERROR(__xludf.DUMMYFUNCTION("GOOGLETRANSLATE(A50, ""zh-TW"", ""en"")"),"My wife asked her husband:
Husband, how many women have you slept in your life?
Husband said:")</f>
        <v>My wife asked her husband:
Husband, how many women have you slept in your life?
Husband said:</v>
      </c>
      <c r="F50" s="3" t="str">
        <f>IFERROR(__xludf.DUMMYFUNCTION("GOOGLETRANSLATE(B50, ""zh-TW"", ""en"")"),"Only you, the others make me unable to sleep all night.")</f>
        <v>Only you, the others make me unable to sleep all night.</v>
      </c>
      <c r="G50" s="4" t="s">
        <v>116</v>
      </c>
      <c r="H50" s="3"/>
      <c r="I50" s="3"/>
    </row>
    <row r="51">
      <c r="A51" s="4" t="s">
        <v>117</v>
      </c>
      <c r="B51" s="4" t="s">
        <v>118</v>
      </c>
      <c r="C51" s="3" t="str">
        <f>IFERROR(__xludf.DUMMYFUNCTION("GOOGLETRANSLATE(A51:A59, ""zh-TW"", ""zh-CN"")"),"董事长的助理名叫光光，有天董事长叫助理去买蛋塔然后亲自拿去分给公司员工。
一位女性主管吃了后，惊觉非常好吃….
董事长说，这是我托光光去买的，如果喜欢的话，你也可以托光光去买。
女主管面有难色问：一定要脱光光吗？
董事长说，不托光光也可以，只是托光光去买比较快
")</f>
        <v>董事长的助理名叫光光，有天董事长叫助理去买蛋塔然后亲自拿去分给公司员工。
一位女性主管吃了后，惊觉非常好吃….
董事长说，这是我托光光去买的，如果喜欢的话，你也可以托光光去买。
女主管面有难色问：一定要脱光光吗？
董事长说，不托光光也可以，只是托光光去买比较快
</v>
      </c>
      <c r="D51" s="3" t="str">
        <f>IFERROR(__xludf.DUMMYFUNCTION("GOOGLETRANSLATE(B51, ""zh-TW"", ""zh-CN"")"),"要不然等一下我托光光带你去‼")</f>
        <v>要不然等一下我托光光带你去‼</v>
      </c>
      <c r="E51" s="3" t="str">
        <f>IFERROR(__xludf.DUMMYFUNCTION("GOOGLETRANSLATE(A51, ""zh-TW"", ""en"")"),"The chairman's assistant name is Guangguang. The chairman of the day called the assistant to buy the egg tower and personally took it to the company employees.
After a female supervisor ate it, she was surprised that it was very delicious ...
The chairm"&amp;"an said that I bought it all to buy it. If you like it, you can also buy it.
The hostess is difficult to ask: Do you have to take off your light?
The chairman said that it is okay not to support light, just to buy it to buy it faster
")</f>
        <v>The chairman's assistant name is Guangguang. The chairman of the day called the assistant to buy the egg tower and personally took it to the company employees.
After a female supervisor ate it, she was surprised that it was very delicious ...
The chairman said that I bought it all to buy it. If you like it, you can also buy it.
The hostess is difficult to ask: Do you have to take off your light?
The chairman said that it is okay not to support light, just to buy it to buy it faster
</v>
      </c>
      <c r="F51" s="3" t="str">
        <f>IFERROR(__xludf.DUMMYFUNCTION("GOOGLETRANSLATE(B51, ""zh-TW"", ""en"")"),"Otherwise, I will wait for me to take you light")</f>
        <v>Otherwise, I will wait for me to take you light</v>
      </c>
      <c r="G51" s="3"/>
      <c r="H51" s="3"/>
      <c r="I51" s="3"/>
    </row>
    <row r="52">
      <c r="A52" s="4" t="s">
        <v>119</v>
      </c>
      <c r="B52" s="4" t="s">
        <v>120</v>
      </c>
      <c r="C52" s="3" t="str">
        <f>IFERROR(__xludf.DUMMYFUNCTION("GOOGLETRANSLATE(A52:A60, ""zh-TW"", ""zh-CN"")"),"老公：我刚刚逛街，看见四款包，不知道妳喜欢哪一个，所以我全买了！
老婆：哇～（开心）
快拿来我看看！ （期待）
")</f>
        <v>老公：我刚刚逛街，看见四款包，不知道妳喜欢哪一个，所以我全买了！
老婆：哇～（开心）
快拿来我看看！ （期待）
</v>
      </c>
      <c r="D52" s="3" t="str">
        <f>IFERROR(__xludf.DUMMYFUNCTION("GOOGLETRANSLATE(B52, ""zh-TW"", ""zh-CN"")"),"老公：豆沙包、肉包、菜包、割包…..")</f>
        <v>老公：豆沙包、肉包、菜包、割包…..</v>
      </c>
      <c r="E52" s="3" t="str">
        <f>IFERROR(__xludf.DUMMYFUNCTION("GOOGLETRANSLATE(A52, ""zh-TW"", ""en"")"),"Husband: I just went shopping and saw four bags. I don't know which one you like, so I bought it all!
Wife: Wow ~ (happy)
Let me take a look! (expect)
")</f>
        <v>Husband: I just went shopping and saw four bags. I don't know which one you like, so I bought it all!
Wife: Wow ~ (happy)
Let me take a look! (expect)
</v>
      </c>
      <c r="F52" s="3" t="str">
        <f>IFERROR(__xludf.DUMMYFUNCTION("GOOGLETRANSLATE(B52, ""zh-TW"", ""en"")"),"Husband: Bean paste, meat bags, vegetable bags, cut bags ...")</f>
        <v>Husband: Bean paste, meat bags, vegetable bags, cut bags ...</v>
      </c>
      <c r="G52" s="4" t="s">
        <v>121</v>
      </c>
      <c r="H52" s="3"/>
      <c r="I52" s="3"/>
    </row>
    <row r="53">
      <c r="A53" s="4" t="s">
        <v>122</v>
      </c>
      <c r="B53" s="4" t="s">
        <v>123</v>
      </c>
      <c r="C53" s="3" t="str">
        <f>IFERROR(__xludf.DUMMYFUNCTION("GOOGLETRANSLATE(A53:A61, ""zh-TW"", ""zh-CN"")"),"阿伯脚扭到了，媳妇听闻后，就叫阿伯去看医生。
阿伯看了医生，护士给了一包药说：「药效12小时。」
阿伯领了药就坐在门口…..
过了4.5小时媳妇查觉不对劲，就赶紧跑到医院，见了公公在那「哈、哈、哈、哈、一直笑」
就问公公在做啥？阿伯生气回答：「卖吵，医生说要笑12小时，我才笑4个小时！」
话说护士给了药后，顺口说了一句：「吃饱三粒。」
老伯回到家翻箱到柜，媳妇见状，就问公公在找什么？
老伯说：「找药，护士要我吃130粒。」
二天后老伯回诊，这次医生没开药，只说一句：「多喝水。」
老伯一回到家，就躺在床"&amp;"上，一动也不动。
媳妇一看，大事不妙，便上前询问。
只见公公说：「医生要我多喝水(倒好势)。」
阿伯吃完选举宴回家时不小心被车子撞倒，被送到附近医院。
护士小姐看他有点神智不清，就帮他填写病历资料，知道阿伯姓林后，
于是问他：「阿伯，你林啥？」(台语)
阿伯答：「我喝两罐袐鲁ㄋㄧㄚˊ。」(台语)
护士：「不是啦！我是问你叫啥？」(台语)
阿伯答：「我叫海带配卤蛋啦！」(台语)
护士：！ @#$%^&amp;*
问不出个所以然，于是护士带阿伯去照X光。
护士小姐说：「阿伯，你人趴过来。」(台语)
阿伯说：「妳骗"&amp;"我ㄌㄝ不懂，哪有人撞着胸坎要照懒趴？」(台语)
好不容易告诉阿伯趴在X光机上准备要照时，
护士说：「阿伯！我数到3就要照(跑)喔！！(台语)1…2…3」")</f>
        <v>阿伯脚扭到了，媳妇听闻后，就叫阿伯去看医生。
阿伯看了医生，护士给了一包药说：「药效12小时。」
阿伯领了药就坐在门口…..
过了4.5小时媳妇查觉不对劲，就赶紧跑到医院，见了公公在那「哈、哈、哈、哈、一直笑」
就问公公在做啥？阿伯生气回答：「卖吵，医生说要笑12小时，我才笑4个小时！」
话说护士给了药后，顺口说了一句：「吃饱三粒。」
老伯回到家翻箱到柜，媳妇见状，就问公公在找什么？
老伯说：「找药，护士要我吃130粒。」
二天后老伯回诊，这次医生没开药，只说一句：「多喝水。」
老伯一回到家，就躺在床上，一动也不动。
媳妇一看，大事不妙，便上前询问。
只见公公说：「医生要我多喝水(倒好势)。」
阿伯吃完选举宴回家时不小心被车子撞倒，被送到附近医院。
护士小姐看他有点神智不清，就帮他填写病历资料，知道阿伯姓林后，
于是问他：「阿伯，你林啥？」(台语)
阿伯答：「我喝两罐袐鲁ㄋㄧㄚˊ。」(台语)
护士：「不是啦！我是问你叫啥？」(台语)
阿伯答：「我叫海带配卤蛋啦！」(台语)
护士：！ @#$%^&amp;*
问不出个所以然，于是护士带阿伯去照X光。
护士小姐说：「阿伯，你人趴过来。」(台语)
阿伯说：「妳骗我ㄌㄝ不懂，哪有人撞着胸坎要照懒趴？」(台语)
好不容易告诉阿伯趴在X光机上准备要照时，
护士说：「阿伯！我数到3就要照(跑)喔！！(台语)1…2…3」</v>
      </c>
      <c r="D53" s="3" t="str">
        <f>IFERROR(__xludf.DUMMYFUNCTION("GOOGLETRANSLATE(B53, ""zh-TW"", ""zh-CN"")"),"只见阿伯往X光室外面死命的跑…")</f>
        <v>只见阿伯往X光室外面死命的跑…</v>
      </c>
      <c r="E53" s="3" t="str">
        <f>IFERROR(__xludf.DUMMYFUNCTION("GOOGLETRANSLATE(A53, ""zh-TW"", ""en"")"),"Aber's feet were twisted. After hearing the daughter -in -law, she told Aber to see a doctor.
Aber looked at the doctor, and the nurse gave a pack of medicine and said, ""The effect is 12 hours.""
Aber was sitting at the door ...
After 4.5 hours later, th"&amp;"e daughter -in -law found out that she was wrong, so she hurried to the hospital and met the father -in -law in the ""Ha, Ha, Ha, Ha, always laughing""
Just ask the father -in -law what is doing? Aber replied angrily: ""Selling noisy, the doctor said to l"&amp;"augh for 12 hours, I only laughed for 4 hours!""
After the nurse gave the medicine, he said, ""Three grains of full.""
The old man returned home to turn the box to the cabinet. When the daughter -in -law saw this, she asked the father -in -law what was l"&amp;"ooking for?
The old man said, ""Find medicine, the nurse wants me to take 130 capsules.""
Two days later, the old man returned to the clinic. This time the doctor did not prescribe the medicine, only one said, ""Drink more water.""
As soon as the old man"&amp;" came home, he lay on the bed and couldn't move.
As soon as the daughter -in -law saw that the big event was not good, she stepped forward to ask.
I saw my father -in -law said, ""Doctors want me to drink plenty of water (pour good atmosphere).""
When Ab"&amp;"er was taken home after eating the election banquet, he was accidentally hit by the car and was taken to a nearby hospital.
When the nurse saw him a little unclear, he helped him fill in the medical records and knew that after the surname of Aber,
So aske"&amp;"d him, ""Aber, what are you Lin?"" (Taiwanese)
Aber replied: ""I drink two cans of 袐 袐 ㄚ ㄧ ㄚ ˊ."" (Taiwanese)
Nurse: ""No! I ask what you called?"" (Taiwanese)
Aber replied, ""My name is kelp with braised eggs!"" (Taiwanese)
Nurse:! @#$%^&amp;*
I couldn't as"&amp;"k why, so the nurse took Aber to take X -rays.
Miss Nurse said, ""Aber, you come over."" (Taiwanese)
Aber said, ""Do you lie to me and don't understand? Can anyone hit the chest and be lazy?"" (Taiwanese)
After finally telling Aber to lie on the X -ray m"&amp;"achine to prepare for a photo,
The nurse said, ""Aber! I have to take 3 to 3 (run) !! (Taiwanese) 1 ... 2 ... 3""")</f>
        <v>Aber's feet were twisted. After hearing the daughter -in -law, she told Aber to see a doctor.
Aber looked at the doctor, and the nurse gave a pack of medicine and said, "The effect is 12 hours."
Aber was sitting at the door ...
After 4.5 hours later, the daughter -in -law found out that she was wrong, so she hurried to the hospital and met the father -in -law in the "Ha, Ha, Ha, Ha, always laughing"
Just ask the father -in -law what is doing? Aber replied angrily: "Selling noisy, the doctor said to laugh for 12 hours, I only laughed for 4 hours!"
After the nurse gave the medicine, he said, "Three grains of full."
The old man returned home to turn the box to the cabinet. When the daughter -in -law saw this, she asked the father -in -law what was looking for?
The old man said, "Find medicine, the nurse wants me to take 130 capsules."
Two days later, the old man returned to the clinic. This time the doctor did not prescribe the medicine, only one said, "Drink more water."
As soon as the old man came home, he lay on the bed and couldn't move.
As soon as the daughter -in -law saw that the big event was not good, she stepped forward to ask.
I saw my father -in -law said, "Doctors want me to drink plenty of water (pour good atmosphere)."
When Aber was taken home after eating the election banquet, he was accidentally hit by the car and was taken to a nearby hospital.
When the nurse saw him a little unclear, he helped him fill in the medical records and knew that after the surname of Aber,
So asked him, "Aber, what are you Lin?" (Taiwanese)
Aber replied: "I drink two cans of 袐 袐 ㄚ ㄧ ㄚ ˊ." (Taiwanese)
Nurse: "No! I ask what you called?" (Taiwanese)
Aber replied, "My name is kelp with braised eggs!" (Taiwanese)
Nurse:! @#$%^&amp;*
I couldn't ask why, so the nurse took Aber to take X -rays.
Miss Nurse said, "Aber, you come over." (Taiwanese)
Aber said, "Do you lie to me and don't understand? Can anyone hit the chest and be lazy?" (Taiwanese)
After finally telling Aber to lie on the X -ray machine to prepare for a photo,
The nurse said, "Aber! I have to take 3 to 3 (run) !! (Taiwanese) 1 ... 2 ... 3"</v>
      </c>
      <c r="F53" s="3" t="str">
        <f>IFERROR(__xludf.DUMMYFUNCTION("GOOGLETRANSLATE(B53, ""zh-TW"", ""en"")"),"I saw Aber running out of X -ray and running out ...")</f>
        <v>I saw Aber running out of X -ray and running out ...</v>
      </c>
      <c r="G53" s="3"/>
      <c r="H53" s="3"/>
      <c r="I53" s="3"/>
    </row>
    <row r="54">
      <c r="A54" s="4" t="s">
        <v>124</v>
      </c>
      <c r="B54" s="4" t="s">
        <v>125</v>
      </c>
      <c r="C54" s="3" t="str">
        <f>IFERROR(__xludf.DUMMYFUNCTION("GOOGLETRANSLATE(A54:A62, ""zh-TW"", ""zh-CN"")"),"周一：遇上船长。
周二：船长邀我共进晚餐。
周三：船长要跟我那个我不从。
周四：船长威胁再不从就把整条船弄沉，淹死七百多人。
周五：我救了七百多人。
周六：连续救了好几回。")</f>
        <v>周一：遇上船长。
周二：船长邀我共进晚餐。
周三：船长要跟我那个我不从。
周四：船长威胁再不从就把整条船弄沉，淹死七百多人。
周五：我救了七百多人。
周六：连续救了好几回。</v>
      </c>
      <c r="D54" s="3" t="str">
        <f>IFERROR(__xludf.DUMMYFUNCTION("GOOGLETRANSLATE(B54, ""zh-TW"", ""zh-CN"")"),"周日：船长喊救命，可是我还想救大家")</f>
        <v>周日：船长喊救命，可是我还想救大家</v>
      </c>
      <c r="E54" s="3" t="str">
        <f>IFERROR(__xludf.DUMMYFUNCTION("GOOGLETRANSLATE(A54, ""zh-TW"", ""en"")"),"Monday: Meet the captain.
Tuesday: Captain invited me to dinner.
Wednesday: The captain is going to be with me.
Thursday: The captain threatened and sank the entire ship, drowned more than 700 people.
Friday: I saved more than 700 people.
Saturday: Save s"&amp;"everal times in a row.")</f>
        <v>Monday: Meet the captain.
Tuesday: Captain invited me to dinner.
Wednesday: The captain is going to be with me.
Thursday: The captain threatened and sank the entire ship, drowned more than 700 people.
Friday: I saved more than 700 people.
Saturday: Save several times in a row.</v>
      </c>
      <c r="F54" s="3" t="str">
        <f>IFERROR(__xludf.DUMMYFUNCTION("GOOGLETRANSLATE(B54, ""zh-TW"", ""en"")"),"Sunday: The captain shouted to help, but I still want to save everyone")</f>
        <v>Sunday: The captain shouted to help, but I still want to save everyone</v>
      </c>
      <c r="G54" s="3"/>
      <c r="H54" s="3"/>
      <c r="I54" s="3"/>
    </row>
    <row r="55">
      <c r="A55" s="4" t="s">
        <v>126</v>
      </c>
      <c r="B55" s="4" t="s">
        <v>127</v>
      </c>
      <c r="C55" s="3" t="str">
        <f>IFERROR(__xludf.DUMMYFUNCTION("GOOGLETRANSLATE(A55:A63, ""zh-TW"", ""zh-CN"")"),"有位原住民朋友去应征工作~
主管问：请问您的学经历是……？
原：我是台…大历史的啦！
主管：哦！台大的，很好啊！
原：不是啦！
")</f>
        <v>有位原住民朋友去应征工作~
主管问：请问您的学经历是……？
原：我是台…大历史的啦！
主管：哦！台大的，很好啊！
原：不是啦！
</v>
      </c>
      <c r="D55" s="3" t="str">
        <f>IFERROR(__xludf.DUMMYFUNCTION("GOOGLETRANSLATE(B55, ""zh-TW"", ""zh-CN"")"),"是抬大理石的啦！")</f>
        <v>是抬大理石的啦！</v>
      </c>
      <c r="E55" s="3" t="str">
        <f>IFERROR(__xludf.DUMMYFUNCTION("GOOGLETRANSLATE(A55, ""zh-TW"", ""en"")"),"A aboriginal friend goes to apply for a job ~
Supervisor: What is your academic experience ...?
Original: I am a Taiwan ... big history!
Supervisor: Oh! The National Taiwan University, very good!
Original: No!
")</f>
        <v>A aboriginal friend goes to apply for a job ~
Supervisor: What is your academic experience ...?
Original: I am a Taiwan ... big history!
Supervisor: Oh! The National Taiwan University, very good!
Original: No!
</v>
      </c>
      <c r="F55" s="3" t="str">
        <f>IFERROR(__xludf.DUMMYFUNCTION("GOOGLETRANSLATE(B55, ""zh-TW"", ""en"")"),"It is a marble!")</f>
        <v>It is a marble!</v>
      </c>
      <c r="G55" s="3"/>
      <c r="H55" s="3"/>
      <c r="I55" s="3"/>
    </row>
    <row r="56">
      <c r="A56" s="4" t="s">
        <v>128</v>
      </c>
      <c r="B56" s="4" t="s">
        <v>129</v>
      </c>
      <c r="C56" s="3" t="str">
        <f>IFERROR(__xludf.DUMMYFUNCTION("GOOGLETRANSLATE(A56:A64, ""zh-TW"", ""zh-CN"")"),"有个阿婆到杂货店去
问小姐说：「阿！你这甘有火炉(台语发音)？」
小姐说：「妳要烤身体的还是烤肉用的？」
")</f>
        <v>有个阿婆到杂货店去
问小姐说：「阿！你这甘有火炉(台语发音)？」
小姐说：「妳要烤身体的还是烤肉用的？」
</v>
      </c>
      <c r="D56" s="3" t="str">
        <f>IFERROR(__xludf.DUMMYFUNCTION("GOOGLETRANSLATE(B56, ""zh-TW"", ""zh-CN"")"),"阿婆说：「烤你去死啦！我要洗头发的『飞柔』啦！」")</f>
        <v>阿婆说：「烤你去死啦！我要洗头发的『飞柔』啦！」</v>
      </c>
      <c r="E56" s="3" t="str">
        <f>IFERROR(__xludf.DUMMYFUNCTION("GOOGLETRANSLATE(A56, ""zh-TW"", ""en"")"),"There is a grandma going to the grocery store
Miss Miss said, ""Ah! You Gan has a stove (pronounced in Taiwanese)?""
Miss said, ""Do you want to bake your body or barbecue?""
")</f>
        <v>There is a grandma going to the grocery store
Miss Miss said, "Ah! You Gan has a stove (pronounced in Taiwanese)?"
Miss said, "Do you want to bake your body or barbecue?"
</v>
      </c>
      <c r="F56" s="3" t="str">
        <f>IFERROR(__xludf.DUMMYFUNCTION("GOOGLETRANSLATE(B56, ""zh-TW"", ""en"")"),"Granny said, ""Bake you to die! I want to wash my hair"" Feirou ""!""")</f>
        <v>Granny said, "Bake you to die! I want to wash my hair" Feirou "!"</v>
      </c>
      <c r="G56" s="3"/>
      <c r="H56" s="3"/>
      <c r="I56" s="3"/>
    </row>
    <row r="57">
      <c r="A57" s="4" t="s">
        <v>130</v>
      </c>
      <c r="B57" s="4" t="s">
        <v>131</v>
      </c>
      <c r="C57" s="3" t="str">
        <f>IFERROR(__xludf.DUMMYFUNCTION("GOOGLETRANSLATE(A57:A65, ""zh-TW"", ""zh-CN"")"),"老师：「小新，请用『左右为难』来造句」
小新：「我考试时左右为难」
老师：「是题目不会答，让你左右为难？」
")</f>
        <v>老师：「小新，请用『左右为难』来造句」
小新：「我考试时左右为难」
老师：「是题目不会答，让你左右为难？」
</v>
      </c>
      <c r="D57" s="3" t="str">
        <f>IFERROR(__xludf.DUMMYFUNCTION("GOOGLETRANSLATE(B57, ""zh-TW"", ""zh-CN"")"),"小新：「不，是左右同学答案不一样，让我左右为难」。")</f>
        <v>小新：「不，是左右同学答案不一样，让我左右为难」。</v>
      </c>
      <c r="E57" s="3" t="str">
        <f>IFERROR(__xludf.DUMMYFUNCTION("GOOGLETRANSLATE(A57, ""zh-TW"", ""en"")"),"Teacher: ""Xiaoxin, please use"" Surprising Left and Right ""to say a sentence""
Xiaoxin: ""I am in dilemma when I take the exam""
Teacher: ""Is the question not answering, let you feel difficult?""
")</f>
        <v>Teacher: "Xiaoxin, please use" Surprising Left and Right "to say a sentence"
Xiaoxin: "I am in dilemma when I take the exam"
Teacher: "Is the question not answering, let you feel difficult?"
</v>
      </c>
      <c r="F57" s="3" t="str">
        <f>IFERROR(__xludf.DUMMYFUNCTION("GOOGLETRANSLATE(B57, ""zh-TW"", ""en"")"),"Xiaoxin: ""No, it is the answer to the left and right classmates, so that I am in trouble.""")</f>
        <v>Xiaoxin: "No, it is the answer to the left and right classmates, so that I am in trouble."</v>
      </c>
      <c r="G57" s="3"/>
      <c r="H57" s="3"/>
      <c r="I57" s="3"/>
    </row>
    <row r="58">
      <c r="A58" s="4" t="s">
        <v>132</v>
      </c>
      <c r="B58" s="4" t="s">
        <v>133</v>
      </c>
      <c r="C58" s="3" t="str">
        <f>IFERROR(__xludf.DUMMYFUNCTION("GOOGLETRANSLATE(A58:A66, ""zh-TW"", ""zh-CN"")"),"某医生在家接到同事电话：打麻将，三缺一！
医生说：我马上来！
妻子在旁边问：情况严重吗？
")</f>
        <v>某医生在家接到同事电话：打麻将，三缺一！
医生说：我马上来！
妻子在旁边问：情况严重吗？
</v>
      </c>
      <c r="D58" s="3" t="str">
        <f>IFERROR(__xludf.DUMMYFUNCTION("GOOGLETRANSLATE(B58, ""zh-TW"", ""zh-CN"")"),"医生严肃地说：很严重，已有三位医生在那了。")</f>
        <v>医生严肃地说：很严重，已有三位医生在那了。</v>
      </c>
      <c r="E58" s="3" t="str">
        <f>IFERROR(__xludf.DUMMYFUNCTION("GOOGLETRANSLATE(A58, ""zh-TW"", ""en"")"),"A doctor received a call from a colleague at home: playing mahjong, three lacks!
The doctor said: I'm here!
The wife asked next to him: Is the situation serious?
")</f>
        <v>A doctor received a call from a colleague at home: playing mahjong, three lacks!
The doctor said: I'm here!
The wife asked next to him: Is the situation serious?
</v>
      </c>
      <c r="F58" s="3" t="str">
        <f>IFERROR(__xludf.DUMMYFUNCTION("GOOGLETRANSLATE(B58, ""zh-TW"", ""en"")"),"The doctor said seriously: Very serious, three doctors have been there.")</f>
        <v>The doctor said seriously: Very serious, three doctors have been there.</v>
      </c>
      <c r="G58" s="3"/>
      <c r="H58" s="3"/>
      <c r="I58" s="3"/>
    </row>
    <row r="59">
      <c r="A59" s="4" t="s">
        <v>134</v>
      </c>
      <c r="B59" s="4" t="s">
        <v>135</v>
      </c>
      <c r="C59" s="3" t="str">
        <f>IFERROR(__xludf.DUMMYFUNCTION("GOOGLETRANSLATE(A59:A67, ""zh-TW"", ""zh-CN"")"),"「请问禅师，现在社会那么乱，我这一弱女子应当如何保护自己？」
禅师二话不说，倒了一杯水，立即泼到了女子的脸上。
女子一楞，说道：「难道你是要我保持冷静，以此对待世界的一切吗？」
禅师摇摇头…
")</f>
        <v>「请问禅师，现在社会那么乱，我这一弱女子应当如何保护自己？」
禅师二话不说，倒了一杯水，立即泼到了女子的脸上。
女子一楞，说道：「难道你是要我保持冷静，以此对待世界的一切吗？」
禅师摇摇头…
</v>
      </c>
      <c r="D59" s="3" t="str">
        <f>IFERROR(__xludf.DUMMYFUNCTION("GOOGLETRANSLATE(B59, ""zh-TW"", ""zh-CN"")"),"「你素颜就可以了」")</f>
        <v>「你素颜就可以了」</v>
      </c>
      <c r="E59" s="3" t="str">
        <f>IFERROR(__xludf.DUMMYFUNCTION("GOOGLETRANSLATE(A59, ""zh-TW"", ""en"")"),"""May I ask the Zen master, now the society is so chaotic. How should I protect myself in this weak woman?""
Master Zen said nothing, poured a glass of water, and immediately poured on the woman's face.
The woman said, ""Do you want me to stay calm and "&amp;"treat everything in the world?""
Zen master shook his head ...
")</f>
        <v>"May I ask the Zen master, now the society is so chaotic. How should I protect myself in this weak woman?"
Master Zen said nothing, poured a glass of water, and immediately poured on the woman's face.
The woman said, "Do you want me to stay calm and treat everything in the world?"
Zen master shook his head ...
</v>
      </c>
      <c r="F59" s="3" t="str">
        <f>IFERROR(__xludf.DUMMYFUNCTION("GOOGLETRANSLATE(B59, ""zh-TW"", ""en"")"),"""You're a good face""")</f>
        <v>"You're a good face"</v>
      </c>
      <c r="G59" s="3"/>
      <c r="H59" s="3"/>
      <c r="I59" s="3"/>
    </row>
    <row r="60">
      <c r="A60" s="4" t="s">
        <v>136</v>
      </c>
      <c r="B60" s="4" t="s">
        <v>137</v>
      </c>
      <c r="C60" s="3" t="str">
        <f>IFERROR(__xludf.DUMMYFUNCTION("GOOGLETRANSLATE(#REF!, ""zh-TW"", ""en"")"),"#REF!")</f>
        <v>#REF!</v>
      </c>
      <c r="D60" s="3" t="str">
        <f>IFERROR(__xludf.DUMMYFUNCTION("GOOGLETRANSLATE(#REF!, ""zh-TW"", ""en"")"),"#REF!")</f>
        <v>#REF!</v>
      </c>
      <c r="E60" s="3" t="str">
        <f>IFERROR(__xludf.DUMMYFUNCTION("GOOGLETRANSLATE(A60, ""zh-TW"", ""en"")"),"When a legislator visited a psychiatric hospital, he asked the dean: ""How can I judge whether a mental patient can be discharged?""
The dean said, ""We will put a bathtub with water, and then provide a spoon, a tea cup and a bucket for the patient, and "&amp;"then ask him to get rid of the water in the bathtub.""
""Oh! I know.""
The legislator said: ""Normal people will choose a bucket because it is bigger than a spoon and a tea cup.""
""No!""
")</f>
        <v>When a legislator visited a psychiatric hospital, he asked the dean: "How can I judge whether a mental patient can be discharged?"
The dean said, "We will put a bathtub with water, and then provide a spoon, a tea cup and a bucket for the patient, and then ask him to get rid of the water in the bathtub."
"Oh! I know."
The legislator said: "Normal people will choose a bucket because it is bigger than a spoon and a tea cup."
"No!"
</v>
      </c>
      <c r="F60" s="3" t="str">
        <f>IFERROR(__xludf.DUMMYFUNCTION("GOOGLETRANSLATE(B60, ""zh-TW"", ""en"")"),"The dean said, ""A normal person will pull up the plug at the bottom of the bathtub. Ah ... Do you want to help you arrange a window bed?""")</f>
        <v>The dean said, "A normal person will pull up the plug at the bottom of the bathtub. Ah ... Do you want to help you arrange a window bed?"</v>
      </c>
      <c r="G60" s="3"/>
      <c r="H60" s="3"/>
      <c r="I60" s="3"/>
    </row>
    <row r="61">
      <c r="A61" s="4" t="s">
        <v>138</v>
      </c>
      <c r="B61" s="4" t="s">
        <v>139</v>
      </c>
      <c r="C61" s="3" t="str">
        <f>IFERROR(__xludf.DUMMYFUNCTION("GOOGLETRANSLATE(A61:A69, ""zh-TW"", ""zh-CN"")"),"累了一天，终于搞定了….
上午把车看好了，也试乘了，BMW7系列，有2014现车，
感觉还可以，计画后天去付订金。
下午也去看了房子，独栋的别墅价格还可接受，160坪的，门口有花园，可停车，折扣也已经谈好准备下订金了。
现在万事俱备，就看今天的威力彩了。
")</f>
        <v>累了一天，终于搞定了….
上午把车看好了，也试乘了，BMW7系列，有2014现车，
感觉还可以，计画后天去付订金。
下午也去看了房子，独栋的别墅价格还可接受，160坪的，门口有花园，可停车，折扣也已经谈好准备下订金了。
现在万事俱备，就看今天的威力彩了。
</v>
      </c>
      <c r="D61" s="3" t="str">
        <f>IFERROR(__xludf.DUMMYFUNCTION("GOOGLETRANSLATE(B61, ""zh-TW"", ""zh-CN"")"),"如果不中的话，今天就他妈的白忙了！")</f>
        <v>如果不中的话，今天就他妈的白忙了！</v>
      </c>
      <c r="E61" s="3" t="str">
        <f>IFERROR(__xludf.DUMMYFUNCTION("GOOGLETRANSLATE(A61, ""zh-TW"", ""en"")"),"After a day of tired, I finally got it ...
I took the car in the morning, and I also tried it. The BMW7 series has 2014 car.
It feels okay, the plan will pay the deposit in the future.
I also went to see the house in the afternoon. The price of the sing"&amp;"le -family villa is still acceptable. It is 160 pings. There is a garden at the door. It can be stopped.
Now everything is ready, it depends on today's power.
")</f>
        <v>After a day of tired, I finally got it ...
I took the car in the morning, and I also tried it. The BMW7 series has 2014 car.
It feels okay, the plan will pay the deposit in the future.
I also went to see the house in the afternoon. The price of the single -family villa is still acceptable. It is 160 pings. There is a garden at the door. It can be stopped.
Now everything is ready, it depends on today's power.
</v>
      </c>
      <c r="F61" s="3" t="str">
        <f>IFERROR(__xludf.DUMMYFUNCTION("GOOGLETRANSLATE(B61, ""zh-TW"", ""en"")"),"If it is not in, the fuck is busy today!")</f>
        <v>If it is not in, the fuck is busy today!</v>
      </c>
      <c r="G61" s="3"/>
      <c r="H61" s="3"/>
      <c r="I61" s="3"/>
    </row>
    <row r="62">
      <c r="A62" s="4" t="s">
        <v>140</v>
      </c>
      <c r="B62" s="4" t="s">
        <v>141</v>
      </c>
      <c r="C62" s="3" t="str">
        <f>IFERROR(__xludf.DUMMYFUNCTION("GOOGLETRANSLATE(A62:A70, ""zh-TW"", ""zh-CN"")"),"病人：「我失眠。」
医生：「这些药丸，红色让你梦到德华；白色梦到富城；绿色梦到润发。」
病人大喜问道：「那我全部服下去呢？」
")</f>
        <v>病人：「我失眠。」
医生：「这些药丸，红色让你梦到德华；白色梦到富城；绿色梦到润发。」
病人大喜问道：「那我全部服下去呢？」
</v>
      </c>
      <c r="D62" s="3" t="str">
        <f>IFERROR(__xludf.DUMMYFUNCTION("GOOGLETRANSLATE(B62, ""zh-TW"", ""zh-CN"")"),"医生：「那你可以亲身见到国荣。」")</f>
        <v>医生：「那你可以亲身见到国荣。」</v>
      </c>
      <c r="E62" s="3" t="str">
        <f>IFERROR(__xludf.DUMMYFUNCTION("GOOGLETRANSLATE(A62, ""zh-TW"", ""en"")"),"Patient: ""I am insomnia.""
Doctor: ""These pills, red make you dream of Dehua; white dreams of rich city; green dreams.""
The patient asked, ""Then I will take it all?""
")</f>
        <v>Patient: "I am insomnia."
Doctor: "These pills, red make you dream of Dehua; white dreams of rich city; green dreams."
The patient asked, "Then I will take it all?"
</v>
      </c>
      <c r="F62" s="3" t="str">
        <f>IFERROR(__xludf.DUMMYFUNCTION("GOOGLETRANSLATE(B62, ""zh-TW"", ""en"")"),"Doctor: ""Then you can see Guorong in person.""")</f>
        <v>Doctor: "Then you can see Guorong in person."</v>
      </c>
      <c r="G62" s="3"/>
      <c r="H62" s="3"/>
      <c r="I62" s="3"/>
    </row>
    <row r="63">
      <c r="A63" s="4" t="s">
        <v>142</v>
      </c>
      <c r="B63" s="4" t="s">
        <v>143</v>
      </c>
      <c r="C63" s="3" t="str">
        <f>IFERROR(__xludf.DUMMYFUNCTION("GOOGLETRANSLATE(A63:A71, ""zh-TW"", ""zh-CN"")"),"女：「戴上它！」
男：「不戴比较爽！」
女：「戴了安全点！」
男：「相信我的技术！」
女：「不戴就不让你上！」
男：「不戴才像男子汉！」")</f>
        <v>女：「戴上它！」
男：「不戴比较爽！」
女：「戴了安全点！」
男：「相信我的技术！」
女：「不戴就不让你上！」
男：「不戴才像男子汉！」</v>
      </c>
      <c r="D63" s="3" t="str">
        <f>IFERROR(__xludf.DUMMYFUNCTION("GOOGLETRANSLATE(B63, ""zh-TW"", ""zh-CN"")"),"女：「你烦不烦啊！骑摩拖车戴安全帽会死啊？」")</f>
        <v>女：「你烦不烦啊！骑摩拖车戴安全帽会死啊？」</v>
      </c>
      <c r="E63" s="3" t="str">
        <f>IFERROR(__xludf.DUMMYFUNCTION("GOOGLETRANSLATE(A63, ""zh-TW"", ""en"")"),"Woman: ""Put it on it!""
Male: ""It's better to wear it!""
Woman: ""I wear it safely!""
Male: ""Believe in my technology!""
Woman: ""Don't let you go if you don't wear it!""
Male: ""Don't wear it like a man!""")</f>
        <v>Woman: "Put it on it!"
Male: "It's better to wear it!"
Woman: "I wear it safely!"
Male: "Believe in my technology!"
Woman: "Don't let you go if you don't wear it!"
Male: "Don't wear it like a man!"</v>
      </c>
      <c r="F63" s="3" t="str">
        <f>IFERROR(__xludf.DUMMYFUNCTION("GOOGLETRANSLATE(B63, ""zh-TW"", ""en"")"),"Woman: ""You are annoying! Will you die when you wear a trailer to wear a helmet?""")</f>
        <v>Woman: "You are annoying! Will you die when you wear a trailer to wear a helmet?"</v>
      </c>
      <c r="G63" s="3"/>
      <c r="H63" s="3"/>
      <c r="I63" s="3"/>
    </row>
    <row r="64">
      <c r="A64" s="4" t="s">
        <v>144</v>
      </c>
      <c r="B64" s="4" t="s">
        <v>145</v>
      </c>
      <c r="C64" s="3" t="str">
        <f>IFERROR(__xludf.DUMMYFUNCTION("GOOGLETRANSLATE(A64:A72, ""zh-TW"", ""zh-CN"")"),"情人节后第二天，有一美女头痛去看医生。
医生问：「有什么不舒服？」
美少女：「吃了20粒避孕药，头痛。」
医生问：「为何不按说明书服用？」
美少女：「就是按说明书，说明书上写着：一次一粒。」")</f>
        <v>情人节后第二天，有一美女头痛去看医生。
医生问：「有什么不舒服？」
美少女：「吃了20粒避孕药，头痛。」
医生问：「为何不按说明书服用？」
美少女：「就是按说明书，说明书上写着：一次一粒。」</v>
      </c>
      <c r="D64" s="3" t="str">
        <f>IFERROR(__xludf.DUMMYFUNCTION("GOOGLETRANSLATE(B64, ""zh-TW"", ""zh-CN"")"),"医生：……")</f>
        <v>医生：……</v>
      </c>
      <c r="E64" s="3" t="str">
        <f>IFERROR(__xludf.DUMMYFUNCTION("GOOGLETRANSLATE(A64, ""zh-TW"", ""en"")"),"On Valentine's Day, a beautiful woman had a headache to see a doctor.
The doctor asked, ""What's uncomfortable?""
Beautiful girl: ""I took 20 pills, headaches.""
The doctor asked, ""Why not take it according to the manual?""
Beautiful girl: ""Just by the "&amp;"manual, the manual reads: one capsule at a time.""")</f>
        <v>On Valentine's Day, a beautiful woman had a headache to see a doctor.
The doctor asked, "What's uncomfortable?"
Beautiful girl: "I took 20 pills, headaches."
The doctor asked, "Why not take it according to the manual?"
Beautiful girl: "Just by the manual, the manual reads: one capsule at a time."</v>
      </c>
      <c r="F64" s="3" t="str">
        <f>IFERROR(__xludf.DUMMYFUNCTION("GOOGLETRANSLATE(B64, ""zh-TW"", ""en"")"),"doctor:……")</f>
        <v>doctor:……</v>
      </c>
      <c r="G64" s="4" t="s">
        <v>146</v>
      </c>
      <c r="H64" s="3"/>
      <c r="I64" s="3"/>
    </row>
    <row r="65">
      <c r="A65" s="4" t="s">
        <v>147</v>
      </c>
      <c r="B65" s="4" t="s">
        <v>148</v>
      </c>
      <c r="C65" s="3" t="str">
        <f>IFERROR(__xludf.DUMMYFUNCTION("GOOGLETRANSLATE(A65:A73, ""zh-TW"", ""zh-CN"")"),"老师说：「以后上䋄发言不要再随便自称「笔者」因为现在根本没人用笔写字」
学生反问：「那要怎么称呼？」
老师说：「键人」
学生接着问：「那用滑鼠的人呢？」
老师说：「叫鼠辈」
学生又问：「那智慧型手机都用触控式的．又没䭈盘、没滑鼠、又该怎么称呼？」")</f>
        <v>老师说：「以后上䋄发言不要再随便自称「笔者」因为现在根本没人用笔写字」
学生反问：「那要怎么称呼？」
老师说：「键人」
学生接着问：「那用滑鼠的人呢？」
老师说：「叫鼠辈」
学生又问：「那智慧型手机都用触控式的．又没䭈盘、没滑鼠、又该怎么称呼？」</v>
      </c>
      <c r="D65" s="3" t="str">
        <f>IFERROR(__xludf.DUMMYFUNCTION("GOOGLETRANSLATE(B65, ""zh-TW"", ""zh-CN"")"),"老师说：「叫触生」")</f>
        <v>老师说：「叫触生」</v>
      </c>
      <c r="E65" s="3" t="str">
        <f>IFERROR(__xludf.DUMMYFUNCTION("GOOGLETRANSLATE(A65, ""zh-TW"", ""en"")"),"The teacher said, ""In the future, do n’t speak up in the future.
The student asked, ""What should I call?""
The teacher said, ""Keyman""
The student went on to ask, ""What about a person with a mouse?""
The teacher said:
The students asked: ""The smart p"&amp;"hone uses a touch type. There are no puppets, no mouse, and how to call it?""")</f>
        <v>The teacher said, "In the future, do n’t speak up in the future.
The student asked, "What should I call?"
The teacher said, "Keyman"
The student went on to ask, "What about a person with a mouse?"
The teacher said:
The students asked: "The smart phone uses a touch type. There are no puppets, no mouse, and how to call it?"</v>
      </c>
      <c r="F65" s="3" t="str">
        <f>IFERROR(__xludf.DUMMYFUNCTION("GOOGLETRANSLATE(B65, ""zh-TW"", ""en"")"),"The teacher said, ""It's called Touching""")</f>
        <v>The teacher said, "It's called Touching"</v>
      </c>
      <c r="G65" s="3"/>
      <c r="H65" s="3"/>
      <c r="I65" s="3"/>
    </row>
    <row r="66">
      <c r="A66" s="4" t="s">
        <v>149</v>
      </c>
      <c r="B66" s="4" t="s">
        <v>150</v>
      </c>
      <c r="C66" s="3" t="str">
        <f>IFERROR(__xludf.DUMMYFUNCTION("GOOGLETRANSLATE(A66:A74, ""zh-TW"", ""zh-CN"")"),"老公心情不好，一个劲的喝闷酒，
老婆问：你在干嘛？
老公说：别跟我说话，我想静静！
老婆转过身一个巴掌呼了过去，
问：他妈的~静静是谁？
")</f>
        <v>老公心情不好，一个劲的喝闷酒，
老婆问：你在干嘛？
老公说：别跟我说话，我想静静！
老婆转过身一个巴掌呼了过去，
问：他妈的~静静是谁？
</v>
      </c>
      <c r="D66" s="3" t="str">
        <f>IFERROR(__xludf.DUMMYFUNCTION("GOOGLETRANSLATE(B66, ""zh-TW"", ""zh-CN"")"),"人生有时候想静静都难")</f>
        <v>人生有时候想静静都难</v>
      </c>
      <c r="E66" s="3" t="str">
        <f>IFERROR(__xludf.DUMMYFUNCTION("GOOGLETRANSLATE(A66, ""zh-TW"", ""en"")"),"My husband is in a bad mood, drinking a stuffy wine,
Wife asked: What are you doing?
Husband said: Don't talk to me, I want to be quiet!
My wife turned around a slap and called out,
Q: Fuck ~ Who is quiet?
")</f>
        <v>My husband is in a bad mood, drinking a stuffy wine,
Wife asked: What are you doing?
Husband said: Don't talk to me, I want to be quiet!
My wife turned around a slap and called out,
Q: Fuck ~ Who is quiet?
</v>
      </c>
      <c r="F66" s="3" t="str">
        <f>IFERROR(__xludf.DUMMYFUNCTION("GOOGLETRANSLATE(B66, ""zh-TW"", ""en"")"),"Sometimes life is difficult to be quiet")</f>
        <v>Sometimes life is difficult to be quiet</v>
      </c>
      <c r="G66" s="3"/>
      <c r="H66" s="3"/>
      <c r="I66" s="3"/>
    </row>
    <row r="67">
      <c r="A67" s="4" t="s">
        <v>151</v>
      </c>
      <c r="B67" s="4" t="s">
        <v>152</v>
      </c>
      <c r="C67" s="3" t="str">
        <f>IFERROR(__xludf.DUMMYFUNCTION("GOOGLETRANSLATE(A67:A75, ""zh-TW"", ""zh-CN"")"),"老婆脚受伤叫老公帮忙买内农，老公问也没问就跑到女性内衣店。
店员问你太太的罩杯多大啊？老公忽然想不起来！
店员就问：有柚子大吗？老公说没有。
店员又问有橘子大吗？先生说也没有，
店员又问总有鸡蛋大吧！")</f>
        <v>老婆脚受伤叫老公帮忙买内农，老公问也没问就跑到女性内衣店。
店员问你太太的罩杯多大啊？老公忽然想不起来！
店员就问：有柚子大吗？老公说没有。
店员又问有橘子大吗？先生说也没有，
店员又问总有鸡蛋大吧！</v>
      </c>
      <c r="D67" s="3" t="str">
        <f>IFERROR(__xludf.DUMMYFUNCTION("GOOGLETRANSLATE(B67, ""zh-TW"", ""zh-CN"")"),"先生回答有，但是是煎熟的。")</f>
        <v>先生回答有，但是是煎熟的。</v>
      </c>
      <c r="E67" s="3" t="str">
        <f>IFERROR(__xludf.DUMMYFUNCTION("GOOGLETRANSLATE(A67, ""zh-TW"", ""en"")"),"His wife was injured and asked her husband to help buy inner farmers. Her husband asked to go to the women's underwear shop without asking.
The clerk asked your wife's cup? My husband suddenly couldn't remember!
The clerk asked: Is there a big grapefruit?"&amp;" Husband said no.
The clerk asked if there were oranges again? Mr. said no,
The clerk asked again that there are big eggs!")</f>
        <v>His wife was injured and asked her husband to help buy inner farmers. Her husband asked to go to the women's underwear shop without asking.
The clerk asked your wife's cup? My husband suddenly couldn't remember!
The clerk asked: Is there a big grapefruit? Husband said no.
The clerk asked if there were oranges again? Mr. said no,
The clerk asked again that there are big eggs!</v>
      </c>
      <c r="F67" s="3" t="str">
        <f>IFERROR(__xludf.DUMMYFUNCTION("GOOGLETRANSLATE(B67, ""zh-TW"", ""en"")"),"The gentleman answered yes, but it was fried.")</f>
        <v>The gentleman answered yes, but it was fried.</v>
      </c>
      <c r="G67" s="3"/>
      <c r="H67" s="3"/>
      <c r="I67" s="3"/>
    </row>
    <row r="68">
      <c r="A68" s="4" t="s">
        <v>153</v>
      </c>
      <c r="B68" s="4" t="s">
        <v>154</v>
      </c>
      <c r="C68" s="3" t="str">
        <f>IFERROR(__xludf.DUMMYFUNCTION("GOOGLETRANSLATE(A68:A76, ""zh-TW"", ""zh-CN"")"),"五位好朋友在喝酒，然后他们决定开车去续摊！
半路被警察拦下，警察说：怎么有酒味？")</f>
        <v>五位好朋友在喝酒，然后他们决定开车去续摊！
半路被警察拦下，警察说：怎么有酒味？</v>
      </c>
      <c r="D68" s="3" t="str">
        <f>IFERROR(__xludf.DUMMYFUNCTION("GOOGLETRANSLATE(B68, ""zh-TW"", ""zh-CN"")"),"开车朋友说：警察先生你喝醉了喔，我们明明才五位哪有九位。")</f>
        <v>开车朋友说：警察先生你喝醉了喔，我们明明才五位哪有九位。</v>
      </c>
      <c r="E68" s="3" t="str">
        <f>IFERROR(__xludf.DUMMYFUNCTION("GOOGLETRANSLATE(A68, ""zh-TW"", ""en"")"),"Five good friends were drinking, and then they decided to drive to continue the stall!
It was stopped by the police halfway. The police said: Why is there a taste of wine?")</f>
        <v>Five good friends were drinking, and then they decided to drive to continue the stall!
It was stopped by the police halfway. The police said: Why is there a taste of wine?</v>
      </c>
      <c r="F68" s="3" t="str">
        <f>IFERROR(__xludf.DUMMYFUNCTION("GOOGLETRANSLATE(B68, ""zh-TW"", ""en"")"),"Friends of driving said: Mr. Police, you are drunk, we obviously have five more than nine.")</f>
        <v>Friends of driving said: Mr. Police, you are drunk, we obviously have five more than nine.</v>
      </c>
      <c r="G68" s="4" t="s">
        <v>155</v>
      </c>
      <c r="H68" s="3"/>
      <c r="I68" s="3"/>
    </row>
    <row r="69">
      <c r="A69" s="4" t="s">
        <v>156</v>
      </c>
      <c r="B69" s="4" t="s">
        <v>157</v>
      </c>
      <c r="C69" s="3" t="str">
        <f>IFERROR(__xludf.DUMMYFUNCTION("GOOGLETRANSLATE(A69:A77, ""zh-TW"", ""zh-CN"")"),"昨天接到一个不认识的电话，
不像本土口音，上来就直呼我的名字！
「王总！」
「你是谁呀？」
「你的老朋友啊」
「谁呀？」
「台东的老朋友啦，连我的声音你都听不出来了？」
「你是？」
「哎呀，王总你贵人多忘事啊」
我是真的被问住了，想不起来这个声音，又寒暄了半天，
对方就是不说自己的名字，最后我不耐烦了，
「你不说就算了」我就把电话挂了。后来想想有点不对劲，
可能是骗子，如果我把对方的声音认做某个老朋友，
对方就会想办法讲故事骗钱了。
我就按照刚才显示的号码把电话拨回去了。
我说：「你是台东的张XX吧」
「"&amp;"对呀对呀对呀，看看，我说你贵人多忘事，连我的声音都听不出来了。」
「对不起啊，XX，我还以为谁和我开玩笑呐」
「王总啊，我准备去台北出差，顺便请你吃饭……」
我问：「XX，你母亲的癌症怎么样了」
对方呆了一下：「喔……还是老样子」
「唉，得了这病也没办法。你爸车祸的案子结了吗？」
「喔……差不多了」
「行啊，人都走了，赔不赔的也别太在意了~」
「嗯…」
我又问：「强奸你老婆的流氓逮到了没啊？」
「逮到了，逮到了」
我又问「你儿子没屁眼的手术做了没啊？」
")</f>
        <v>昨天接到一个不认识的电话，
不像本土口音，上来就直呼我的名字！
「王总！」
「你是谁呀？」
「你的老朋友啊」
「谁呀？」
「台东的老朋友啦，连我的声音你都听不出来了？」
「你是？」
「哎呀，王总你贵人多忘事啊」
我是真的被问住了，想不起来这个声音，又寒暄了半天，
对方就是不说自己的名字，最后我不耐烦了，
「你不说就算了」我就把电话挂了。后来想想有点不对劲，
可能是骗子，如果我把对方的声音认做某个老朋友，
对方就会想办法讲故事骗钱了。
我就按照刚才显示的号码把电话拨回去了。
我说：「你是台东的张XX吧」
「对呀对呀对呀，看看，我说你贵人多忘事，连我的声音都听不出来了。」
「对不起啊，XX，我还以为谁和我开玩笑呐」
「王总啊，我准备去台北出差，顺便请你吃饭……」
我问：「XX，你母亲的癌症怎么样了」
对方呆了一下：「喔……还是老样子」
「唉，得了这病也没办法。你爸车祸的案子结了吗？」
「喔……差不多了」
「行啊，人都走了，赔不赔的也别太在意了~」
「嗯…」
我又问：「强奸你老婆的流氓逮到了没啊？」
「逮到了，逮到了」
我又问「你儿子没屁眼的手术做了没啊？」
</v>
      </c>
      <c r="D69" s="3" t="str">
        <f>IFERROR(__xludf.DUMMYFUNCTION("GOOGLETRANSLATE(B69, ""zh-TW"", ""zh-CN"")"),"对方沉默了10秒钟，没说出话来，把电话挂了……")</f>
        <v>对方沉默了10秒钟，没说出话来，把电话挂了……</v>
      </c>
      <c r="E69" s="3" t="str">
        <f>IFERROR(__xludf.DUMMYFUNCTION("GOOGLETRANSLATE(A69, ""zh-TW"", ""en"")"),"I received a phone call yesterday,
Unlike local accent, call my name directly when you come up!
""President Wang!""
""who are you?""
""Your old friend""
""Who?""
""Old friends in Taitung, you can't even hear my voice?""
""Who are you?""
""Oh, how many you"&amp;" are you, you forget about it.""
I was really asked, I couldn't remember this sound, and I grew for a long time.
The other party just doesn’t say my name, I am impatient in the end,
""Don't say it,"" I hung up the phone. Later, I thought it was a bit wron"&amp;"g,
It may be a liar, if I recognize the other's voice as an old friend,
The other party will find a way to tell stories to cheat money.
I pulled the phone back according to the number just shown.
I said, ""You are Zhang XX of Taitung""
""Yeah, right, look"&amp;", I said, I said how many people are you forgotten, you can't even hear my voice.""
""I'm sorry, XX, I thought who joked with me""
""President Wang, I'm going to go to Taipei for a business trip, and invite you to dinner by the way ...""
I asked, ""XX, ho"&amp;"w about your mother’s cancer?""
The other party stayed: ""Oh ... it's still the same""
""Well, there is no way to get the disease. Is your dad's accident case?""
""Oh ... it's almost""
""Okay, everyone is gone, don't care too much if you don't pay any mon"&amp;"ey ~""
""Um…""
I asked again, ""Did the hooligan rape your wife caught it?""
""Catch it, get it""
I asked, ""Did your son have no ass surgery?""
")</f>
        <v>I received a phone call yesterday,
Unlike local accent, call my name directly when you come up!
"President Wang!"
"who are you?"
"Your old friend"
"Who?"
"Old friends in Taitung, you can't even hear my voice?"
"Who are you?"
"Oh, how many you are you, you forget about it."
I was really asked, I couldn't remember this sound, and I grew for a long time.
The other party just doesn’t say my name, I am impatient in the end,
"Don't say it," I hung up the phone. Later, I thought it was a bit wrong,
It may be a liar, if I recognize the other's voice as an old friend,
The other party will find a way to tell stories to cheat money.
I pulled the phone back according to the number just shown.
I said, "You are Zhang XX of Taitung"
"Yeah, right, look, I said, I said how many people are you forgotten, you can't even hear my voice."
"I'm sorry, XX, I thought who joked with me"
"President Wang, I'm going to go to Taipei for a business trip, and invite you to dinner by the way ..."
I asked, "XX, how about your mother’s cancer?"
The other party stayed: "Oh ... it's still the same"
"Well, there is no way to get the disease. Is your dad's accident case?"
"Oh ... it's almost"
"Okay, everyone is gone, don't care too much if you don't pay any money ~"
"Um…"
I asked again, "Did the hooligan rape your wife caught it?"
"Catch it, get it"
I asked, "Did your son have no ass surgery?"
</v>
      </c>
      <c r="F69" s="3" t="str">
        <f>IFERROR(__xludf.DUMMYFUNCTION("GOOGLETRANSLATE(B69, ""zh-TW"", ""en"")"),"The other party was silent for 10 seconds, but said nothing, hung up the phone ...")</f>
        <v>The other party was silent for 10 seconds, but said nothing, hung up the phone ...</v>
      </c>
      <c r="G69" s="3"/>
      <c r="H69" s="3"/>
      <c r="I69" s="3"/>
    </row>
    <row r="70">
      <c r="A70" s="4" t="s">
        <v>158</v>
      </c>
      <c r="B70" s="4" t="s">
        <v>159</v>
      </c>
      <c r="C70" s="3" t="str">
        <f>IFERROR(__xludf.DUMMYFUNCTION("GOOGLETRANSLATE(A70:A78, ""zh-TW"", ""zh-CN"")"),"我当卧底多年，今天却被大哥识破了
因为大哥跟我去看电影
售票小姐问我：您要买什么票？")</f>
        <v>我当卧底多年，今天却被大哥识破了
因为大哥跟我去看电影
售票小姐问我：您要买什么票？</v>
      </c>
      <c r="D70" s="3" t="str">
        <f>IFERROR(__xludf.DUMMYFUNCTION("GOOGLETRANSLATE(B70, ""zh-TW"", ""zh-CN"")"),"我说：军警票。")</f>
        <v>我说：军警票。</v>
      </c>
      <c r="E70" s="3" t="str">
        <f>IFERROR(__xludf.DUMMYFUNCTION("GOOGLETRANSLATE(A70, ""zh-TW"", ""en"")"),"I have been undercover for many years, but today I was broken by my elder brother
Because the elder brother goes to watch a movie with me
The ticket sales lady asked me: What ticket do you want to buy?")</f>
        <v>I have been undercover for many years, but today I was broken by my elder brother
Because the elder brother goes to watch a movie with me
The ticket sales lady asked me: What ticket do you want to buy?</v>
      </c>
      <c r="F70" s="3" t="str">
        <f>IFERROR(__xludf.DUMMYFUNCTION("GOOGLETRANSLATE(B70, ""zh-TW"", ""en"")"),"I said: Military Police Ticket.")</f>
        <v>I said: Military Police Ticket.</v>
      </c>
      <c r="G70" s="3"/>
      <c r="H70" s="3"/>
      <c r="I70" s="3"/>
    </row>
    <row r="71">
      <c r="A71" s="4" t="s">
        <v>160</v>
      </c>
      <c r="B71" s="4" t="s">
        <v>161</v>
      </c>
      <c r="C71" s="3" t="str">
        <f>IFERROR(__xludf.DUMMYFUNCTION("GOOGLETRANSLATE(A71:A79, ""zh-TW"", ""zh-CN"")"),"小明不小心把爱疯4掉到河里，河神很可怜他，就从河里拿出一个爱疯5问是不是他的，小明摇头。
又拿出一个爱疯4S问他，小明依旧摇头。
最后拿出了爱疯4，小明点头说：这个才是我的。")</f>
        <v>小明不小心把爱疯4掉到河里，河神很可怜他，就从河里拿出一个爱疯5问是不是他的，小明摇头。
又拿出一个爱疯4S问他，小明依旧摇头。
最后拿出了爱疯4，小明点头说：这个才是我的。</v>
      </c>
      <c r="D71" s="3" t="str">
        <f>IFERROR(__xludf.DUMMYFUNCTION("GOOGLETRANSLATE(B71, ""zh-TW"", ""zh-CN"")"),"河神大悦：诚实的孩子，这3个爱疯你都拿去吧，反正也不能用了…")</f>
        <v>河神大悦：诚实的孩子，这3个爱疯你都拿去吧，反正也不能用了…</v>
      </c>
      <c r="E71" s="3" t="str">
        <f>IFERROR(__xludf.DUMMYFUNCTION("GOOGLETRANSLATE(A71, ""zh-TW"", ""en"")"),"Xiaoming accidentally dropped love crazy 4 into the river. The river god was very pitiful, so he took out a love crazy 5 question from the river, and shook his head.
He took out another love crazy 4S and asked him, and Xiao Ming still shook his head.
Fina"&amp;"lly took out Ai Crazy 4, Xiao Ming nodded and said: This is mine.")</f>
        <v>Xiaoming accidentally dropped love crazy 4 into the river. The river god was very pitiful, so he took out a love crazy 5 question from the river, and shook his head.
He took out another love crazy 4S and asked him, and Xiao Ming still shook his head.
Finally took out Ai Crazy 4, Xiao Ming nodded and said: This is mine.</v>
      </c>
      <c r="F71" s="3" t="str">
        <f>IFERROR(__xludf.DUMMYFUNCTION("GOOGLETRANSLATE(B71, ""zh-TW"", ""en"")"),"He Shen Yue: Honest children, you can take these three crazy crazy, you can't use it anyway ...")</f>
        <v>He Shen Yue: Honest children, you can take these three crazy crazy, you can't use it anyway ...</v>
      </c>
      <c r="G71" s="3"/>
      <c r="H71" s="3"/>
      <c r="I71" s="3"/>
    </row>
    <row r="72">
      <c r="A72" s="4" t="s">
        <v>162</v>
      </c>
      <c r="B72" s="4" t="s">
        <v>163</v>
      </c>
      <c r="C72" s="3" t="str">
        <f>IFERROR(__xludf.DUMMYFUNCTION("GOOGLETRANSLATE(A72:A80, ""zh-TW"", ""zh-CN"")"),"女友是个家里只有老妈的单亲家庭。
女友问：「如果哪天我要跟别人结婚，你怎么办？」")</f>
        <v>女友是个家里只有老妈的单亲家庭。
女友问：「如果哪天我要跟别人结婚，你怎么办？」</v>
      </c>
      <c r="D72" s="3" t="str">
        <f>IFERROR(__xludf.DUMMYFUNCTION("GOOGLETRANSLATE(B72, ""zh-TW"", ""zh-CN"")"),"我回答：「我会泡你老妈，然后成为你爸，最后极力反对这门婚事。」")</f>
        <v>我回答：「我会泡你老妈，然后成为你爸，最后极力反对这门婚事。」</v>
      </c>
      <c r="E72" s="3" t="str">
        <f>IFERROR(__xludf.DUMMYFUNCTION("GOOGLETRANSLATE(A72, ""zh-TW"", ""en"")"),"Girlfriend is a single -parent family with only mother in the family.
Girlfriend asked: ""If one day I want to marry someone else, what do you do?""")</f>
        <v>Girlfriend is a single -parent family with only mother in the family.
Girlfriend asked: "If one day I want to marry someone else, what do you do?"</v>
      </c>
      <c r="F72" s="3" t="str">
        <f>IFERROR(__xludf.DUMMYFUNCTION("GOOGLETRANSLATE(B72, ""zh-TW"", ""en"")"),"I replied, ""I will soak your mother, then become your dad, and finally oppose this marriage.""")</f>
        <v>I replied, "I will soak your mother, then become your dad, and finally oppose this marriage."</v>
      </c>
      <c r="G72" s="3"/>
      <c r="H72" s="3"/>
      <c r="I72" s="3"/>
    </row>
    <row r="73">
      <c r="A73" s="4" t="s">
        <v>164</v>
      </c>
      <c r="B73" s="4" t="s">
        <v>165</v>
      </c>
      <c r="C73" s="3" t="str">
        <f>IFERROR(__xludf.DUMMYFUNCTION("GOOGLETRANSLATE(A73:A81, ""zh-TW"", ""zh-CN"")"),"父亲带着儿子去看精神病医生。
父亲给医生说：「儿子觉得自己是母鸡，已经有半年了！」
医生：「啊！都半年了，为什么不早来？」")</f>
        <v>父亲带着儿子去看精神病医生。
父亲给医生说：「儿子觉得自己是母鸡，已经有半年了！」
医生：「啊！都半年了，为什么不早来？」</v>
      </c>
      <c r="D73" s="3" t="str">
        <f>IFERROR(__xludf.DUMMYFUNCTION("GOOGLETRANSLATE(B73, ""zh-TW"", ""zh-CN"")"),"父亲：「因为我想吃鸡蛋呀！」")</f>
        <v>父亲：「因为我想吃鸡蛋呀！」</v>
      </c>
      <c r="E73" s="3" t="str">
        <f>IFERROR(__xludf.DUMMYFUNCTION("GOOGLETRANSLATE(A73, ""zh-TW"", ""en"")"),"My father took his son to see a mental doctor.
My father said to the doctor, ""My son feels that he is a hen, it has been half a year!""
Doctor: ""Ah! It's been half a year, why don't you come early?""")</f>
        <v>My father took his son to see a mental doctor.
My father said to the doctor, "My son feels that he is a hen, it has been half a year!"
Doctor: "Ah! It's been half a year, why don't you come early?"</v>
      </c>
      <c r="F73" s="3" t="str">
        <f>IFERROR(__xludf.DUMMYFUNCTION("GOOGLETRANSLATE(B73, ""zh-TW"", ""en"")"),"Father: ""Because I want to eat eggs!""")</f>
        <v>Father: "Because I want to eat eggs!"</v>
      </c>
      <c r="G73" s="3"/>
      <c r="H73" s="3"/>
      <c r="I73" s="3"/>
    </row>
    <row r="74">
      <c r="A74" s="4" t="s">
        <v>166</v>
      </c>
      <c r="B74" s="4" t="s">
        <v>167</v>
      </c>
      <c r="C74" s="3" t="str">
        <f>IFERROR(__xludf.DUMMYFUNCTION("GOOGLETRANSLATE(A74:A82, ""zh-TW"", ""zh-CN"")"),"清晨，唐僧从梦中醒来，发现孙悟空跪在自己的床前，于是便问：「悟空，你怎么了？」")</f>
        <v>清晨，唐僧从梦中醒来，发现孙悟空跪在自己的床前，于是便问：「悟空，你怎么了？」</v>
      </c>
      <c r="D74" s="3" t="str">
        <f>IFERROR(__xludf.DUMMYFUNCTION("GOOGLETRANSLATE(B74, ""zh-TW"", ""zh-CN"")"),"孙悟空满脸泪水的说：「师父，我求您了，下次说梦话，不念紧箍咒，行吗？」")</f>
        <v>孙悟空满脸泪水的说：「师父，我求您了，下次说梦话，不念紧箍咒，行吗？」</v>
      </c>
      <c r="E74" s="3" t="str">
        <f>IFERROR(__xludf.DUMMYFUNCTION("GOOGLETRANSLATE(A74, ""zh-TW"", ""en"")"),"In the early morning, Tang Seng woke up from his dream and found that Sun Wukong knelt in front of his bed, so he asked, ""Goku, what's wrong with you?""")</f>
        <v>In the early morning, Tang Seng woke up from his dream and found that Sun Wukong knelt in front of his bed, so he asked, "Goku, what's wrong with you?"</v>
      </c>
      <c r="F74" s="3" t="str">
        <f>IFERROR(__xludf.DUMMYFUNCTION("GOOGLETRANSLATE(B74, ""zh-TW"", ""en"")"),"Sun Wukong said with tears in tears, ""Master, I beg you, say dreams next time, do n’t you think of the curse, okay?""")</f>
        <v>Sun Wukong said with tears in tears, "Master, I beg you, say dreams next time, do n’t you think of the curse, okay?"</v>
      </c>
      <c r="G74" s="3"/>
      <c r="H74" s="3"/>
      <c r="I74" s="3"/>
    </row>
    <row r="75">
      <c r="A75" s="4" t="s">
        <v>168</v>
      </c>
      <c r="B75" s="4" t="s">
        <v>169</v>
      </c>
      <c r="C75" s="3" t="str">
        <f>IFERROR(__xludf.DUMMYFUNCTION("GOOGLETRANSLATE(A75:A83, ""zh-TW"", ""zh-CN"")"),"有一天，一坨黑色的大便看到了一坨白色的大便，黑大便问：你为啥长的那么白，那么漂亮？")</f>
        <v>有一天，一坨黑色的大便看到了一坨白色的大便，黑大便问：你为啥长的那么白，那么漂亮？</v>
      </c>
      <c r="D75" s="3" t="str">
        <f>IFERROR(__xludf.DUMMYFUNCTION("GOOGLETRANSLATE(B75, ""zh-TW"", ""zh-CN"")"),"白大便听了非常生气，说：我不是大便！我是冰淇淋！")</f>
        <v>白大便听了非常生气，说：我不是大便！我是冰淇淋！</v>
      </c>
      <c r="E75" s="3" t="str">
        <f>IFERROR(__xludf.DUMMYFUNCTION("GOOGLETRANSLATE(A75, ""zh-TW"", ""en"")"),"One day, a pair of black stool saw a pile of white stool, and the black stool asked: Why are you so white and so beautiful?")</f>
        <v>One day, a pair of black stool saw a pile of white stool, and the black stool asked: Why are you so white and so beautiful?</v>
      </c>
      <c r="F75" s="3" t="str">
        <f>IFERROR(__xludf.DUMMYFUNCTION("GOOGLETRANSLATE(B75, ""zh-TW"", ""en"")"),"Bai's stool was very angry and said: I am not a bowel movement! I am ice cream!")</f>
        <v>Bai's stool was very angry and said: I am not a bowel movement! I am ice cream!</v>
      </c>
      <c r="G75" s="3"/>
      <c r="H75" s="3"/>
      <c r="I75" s="3"/>
    </row>
    <row r="76">
      <c r="A76" s="4" t="s">
        <v>170</v>
      </c>
      <c r="B76" s="4" t="s">
        <v>171</v>
      </c>
      <c r="C76" s="3" t="str">
        <f>IFERROR(__xludf.DUMMYFUNCTION("GOOGLETRANSLATE(A76:A84, ""zh-TW"", ""zh-CN"")"),"小明坐在家门口吃雪糕，不远处站着一个衣衫褴褛的小男孩正眼巴巴的瞅着他，垂涎欲滴的样子。
小明觉得他很可怜，就招手让小男孩过来。")</f>
        <v>小明坐在家门口吃雪糕，不远处站着一个衣衫褴褛的小男孩正眼巴巴的瞅着他，垂涎欲滴的样子。
小明觉得他很可怜，就招手让小男孩过来。</v>
      </c>
      <c r="D76" s="3" t="str">
        <f>IFERROR(__xludf.DUMMYFUNCTION("GOOGLETRANSLATE(B76, ""zh-TW"", ""zh-CN"")"),"然后递给他一个板凳说：「来，坐着看！」")</f>
        <v>然后递给他一个板凳说：「来，坐着看！」</v>
      </c>
      <c r="E76" s="3" t="str">
        <f>IFERROR(__xludf.DUMMYFUNCTION("GOOGLETRANSLATE(A76, ""zh-TW"", ""en"")"),"Xiaoming sat at the door of the house to eat ice cream, not far away with a little boy with a rampant little boy holding him with his eyes, salivating.
Xiao Ming felt that he was pitiful, so he beckoned the little boy over.")</f>
        <v>Xiaoming sat at the door of the house to eat ice cream, not far away with a little boy with a rampant little boy holding him with his eyes, salivating.
Xiao Ming felt that he was pitiful, so he beckoned the little boy over.</v>
      </c>
      <c r="F76" s="3" t="str">
        <f>IFERROR(__xludf.DUMMYFUNCTION("GOOGLETRANSLATE(B76, ""zh-TW"", ""en"")"),"Then handed him a bench and said, ""Come, sit and watch!""")</f>
        <v>Then handed him a bench and said, "Come, sit and watch!"</v>
      </c>
      <c r="G76" s="4" t="s">
        <v>172</v>
      </c>
      <c r="H76" s="3"/>
      <c r="I76" s="3"/>
    </row>
    <row r="77">
      <c r="A77" s="4" t="s">
        <v>173</v>
      </c>
      <c r="B77" s="4" t="s">
        <v>174</v>
      </c>
      <c r="C77" s="3" t="str">
        <f>IFERROR(__xludf.DUMMYFUNCTION("GOOGLETRANSLATE(A77:A85, ""zh-TW"", ""zh-CN"")"),"女儿：我爸最疼我了，在我记忆中他从来没打过我。")</f>
        <v>女儿：我爸最疼我了，在我记忆中他从来没打过我。</v>
      </c>
      <c r="D77" s="3" t="str">
        <f>IFERROR(__xludf.DUMMYFUNCTION("GOOGLETRANSLATE(B77, ""zh-TW"", ""zh-CN"")"),"父亲：我以前很凶，小孩不听话就打，直到有一次把闺女打失忆了……")</f>
        <v>父亲：我以前很凶，小孩不听话就打，直到有一次把闺女打失忆了……</v>
      </c>
      <c r="E77" s="3" t="str">
        <f>IFERROR(__xludf.DUMMYFUNCTION("GOOGLETRANSLATE(A77, ""zh-TW"", ""en"")"),"Daughter: My dad hurts me the most. In my memory he has never hit me.")</f>
        <v>Daughter: My dad hurts me the most. In my memory he has never hit me.</v>
      </c>
      <c r="F77" s="3" t="str">
        <f>IFERROR(__xludf.DUMMYFUNCTION("GOOGLETRANSLATE(B77, ""zh-TW"", ""en"")"),"Father: I was very fierce before, and the child was fighting without obedientness. Until one time, I missed my daughter ...")</f>
        <v>Father: I was very fierce before, and the child was fighting without obedientness. Until one time, I missed my daughter ...</v>
      </c>
      <c r="G77" s="4" t="s">
        <v>175</v>
      </c>
      <c r="H77" s="3"/>
      <c r="I77" s="3"/>
    </row>
    <row r="78">
      <c r="A78" s="4" t="s">
        <v>176</v>
      </c>
      <c r="B78" s="4" t="s">
        <v>177</v>
      </c>
      <c r="C78" s="3" t="str">
        <f>IFERROR(__xludf.DUMMYFUNCTION("GOOGLETRANSLATE(A78:A86, ""zh-TW"", ""zh-CN"")"),"一位黑道兄弟去牙科诊所拔牙，
拔完后拿药单去药局领药…
回家后，忘了药师交代的服用方式…
情急之下，打电话回牙科诊所询问
兄弟：「药那么多颗，怎么吃？」
护士：「你有肿就吃，没肿就不要吃啰。」
")</f>
        <v>一位黑道兄弟去牙科诊所拔牙，
拔完后拿药单去药局领药…
回家后，忘了药师交代的服用方式…
情急之下，打电话回牙科诊所询问
兄弟：「药那么多颗，怎么吃？」
护士：「你有肿就吃，没肿就不要吃啰。」
</v>
      </c>
      <c r="D78" s="3" t="str">
        <f>IFERROR(__xludf.DUMMYFUNCTION("GOOGLETRANSLATE(B78, ""zh-TW"", ""zh-CN"")"),"结果，这位兄弟就把所有的药都吃了…")</f>
        <v>结果，这位兄弟就把所有的药都吃了…</v>
      </c>
      <c r="E78" s="3" t="str">
        <f>IFERROR(__xludf.DUMMYFUNCTION("GOOGLETRANSLATE(A78, ""zh-TW"", ""en"")"),"An underworld brother goes to the dental clinic to extract tooth,
After getting up the medicine, go to the pharmacy to receive the medicine ...
After returning home, I forgot the way of taking the pharmacist's explanation ...
Under anxiety, call back to t"&amp;"he dental clinic to ask
Brother: ""There are so many medicines, how to take it?""
Nurse: ""You eat when you swell, don't eat it without swelling.""
")</f>
        <v>An underworld brother goes to the dental clinic to extract tooth,
After getting up the medicine, go to the pharmacy to receive the medicine ...
After returning home, I forgot the way of taking the pharmacist's explanation ...
Under anxiety, call back to the dental clinic to ask
Brother: "There are so many medicines, how to take it?"
Nurse: "You eat when you swell, don't eat it without swelling."
</v>
      </c>
      <c r="F78" s="3" t="str">
        <f>IFERROR(__xludf.DUMMYFUNCTION("GOOGLETRANSLATE(B78, ""zh-TW"", ""en"")"),"As a result, the brother took all the medicines ...")</f>
        <v>As a result, the brother took all the medicines ...</v>
      </c>
      <c r="G78" s="3"/>
      <c r="H78" s="3"/>
      <c r="I78" s="3"/>
    </row>
    <row r="79">
      <c r="A79" s="4" t="s">
        <v>178</v>
      </c>
      <c r="B79" s="4" t="s">
        <v>179</v>
      </c>
      <c r="C79" s="3" t="str">
        <f>IFERROR(__xludf.DUMMYFUNCTION("GOOGLETRANSLATE(A79:A87, ""zh-TW"", ""zh-CN"")"),"76岁的爷爷突然决定去念书，并从小学上起。
小孙子说：「您想上学不错，可有件事情不太好办。」
爷爷：「什么事？」")</f>
        <v>76岁的爷爷突然决定去念书，并从小学上起。
小孙子说：「您想上学不错，可有件事情不太好办。」
爷爷：「什么事？」</v>
      </c>
      <c r="D79" s="3" t="str">
        <f>IFERROR(__xludf.DUMMYFUNCTION("GOOGLETRANSLATE(B79, ""zh-TW"", ""zh-CN"")"),"孙子：「万一老师叫请家长，您让谁去呢？」")</f>
        <v>孙子：「万一老师叫请家长，您让谁去呢？」</v>
      </c>
      <c r="E79" s="3" t="str">
        <f>IFERROR(__xludf.DUMMYFUNCTION("GOOGLETRANSLATE(A79, ""zh-TW"", ""en"")"),"The 76 -year -old grandfather suddenly decided to study and started from elementary school.
The little grandson said, ""You want to go to school well, but something is not easy to do.""
Grandpa: ""What?""")</f>
        <v>The 76 -year -old grandfather suddenly decided to study and started from elementary school.
The little grandson said, "You want to go to school well, but something is not easy to do."
Grandpa: "What?"</v>
      </c>
      <c r="F79" s="3" t="str">
        <f>IFERROR(__xludf.DUMMYFUNCTION("GOOGLETRANSLATE(B79, ""zh-TW"", ""en"")"),"Sun Tzu: ""In case the teacher calls the parents, who do you let?""")</f>
        <v>Sun Tzu: "In case the teacher calls the parents, who do you let?"</v>
      </c>
      <c r="G79" s="3"/>
      <c r="H79" s="3"/>
      <c r="I79" s="3"/>
    </row>
    <row r="80">
      <c r="A80" s="4" t="s">
        <v>180</v>
      </c>
      <c r="B80" s="4" t="s">
        <v>181</v>
      </c>
      <c r="C80" s="3" t="str">
        <f>IFERROR(__xludf.DUMMYFUNCTION("GOOGLETRANSLATE(A80:A88, ""zh-TW"", ""zh-CN"")"),"甲妇：「看起来你好像很累！」
乙妇：「是呀！我先生住院，我日夜都得守着他。」
甲妇：「你为何不请一个护士帮忙照顾呢？」")</f>
        <v>甲妇：「看起来你好像很累！」
乙妇：「是呀！我先生住院，我日夜都得守着他。」
甲妇：「你为何不请一个护士帮忙照顾呢？」</v>
      </c>
      <c r="D80" s="3" t="str">
        <f>IFERROR(__xludf.DUMMYFUNCTION("GOOGLETRANSLATE(B80, ""zh-TW"", ""zh-CN"")"),"乙妇：「就是因为请了护士，才需要我日夜都顾好我先生啊！」")</f>
        <v>乙妇：「就是因为请了护士，才需要我日夜都顾好我先生啊！」</v>
      </c>
      <c r="E80" s="3" t="str">
        <f>IFERROR(__xludf.DUMMYFUNCTION("GOOGLETRANSLATE(A80, ""zh-TW"", ""en"")"),"Mother A: ""It seems that you are tired!""
Womani: ""Yeah! My husband is hospitalized, I have to keep him day and night.""
A woman: ""Why don't you ask a nurse to help take care of it?""")</f>
        <v>Mother A: "It seems that you are tired!"
Womani: "Yeah! My husband is hospitalized, I have to keep him day and night."
A woman: "Why don't you ask a nurse to help take care of it?"</v>
      </c>
      <c r="F80" s="3" t="str">
        <f>IFERROR(__xludf.DUMMYFUNCTION("GOOGLETRANSLATE(B80, ""zh-TW"", ""en"")"),"Womani: ""Because I asked the nurse, I needed me to take care of my husband day and night!""")</f>
        <v>Womani: "Because I asked the nurse, I needed me to take care of my husband day and night!"</v>
      </c>
      <c r="G80" s="4" t="s">
        <v>182</v>
      </c>
      <c r="H80" s="3"/>
      <c r="I80" s="3"/>
    </row>
    <row r="81">
      <c r="A81" s="4" t="s">
        <v>183</v>
      </c>
      <c r="B81" s="4" t="s">
        <v>184</v>
      </c>
      <c r="C81" s="3" t="str">
        <f>IFERROR(__xludf.DUMMYFUNCTION("GOOGLETRANSLATE(A81:A89, ""zh-TW"", ""zh-CN"")"),"老人临终前给儿子分遗产。
对大儿子说：「你媳妇快生小孩了，把存折留给你。」
对二儿子说：「你马上就要结婚，我把房子留给你」
最后，对小儿子说：「最不放心你了，现在还没个女朋友，就把最宝贵的遗产留给你吧。」
小儿子心中窃喜，
")</f>
        <v>老人临终前给儿子分遗产。
对大儿子说：「你媳妇快生小孩了，把存折留给你。」
对二儿子说：「你马上就要结婚，我把房子留给你」
最后，对小儿子说：「最不放心你了，现在还没个女朋友，就把最宝贵的遗产留给你吧。」
小儿子心中窃喜，
</v>
      </c>
      <c r="D81" s="3" t="str">
        <f>IFERROR(__xludf.DUMMYFUNCTION("GOOGLETRANSLATE(B81, ""zh-TW"", ""zh-CN"")"),"老人说：「我要把line的帐号给你，好友栏里有一百多个年轻姑娘。」")</f>
        <v>老人说：「我要把line的帐号给你，好友栏里有一百多个年轻姑娘。」</v>
      </c>
      <c r="E81" s="3" t="str">
        <f>IFERROR(__xludf.DUMMYFUNCTION("GOOGLETRANSLATE(A81, ""zh-TW"", ""en"")"),"The old man divided his son's inheritance before his death.
Said his eldest son: ""Your daughter -in -law is about to give birth to a child, leave the passbook to you.""
To the second son, ""You will get married soon, I leave the house to you""
In the "&amp;"end, I said to my younger son, ""I'm the least relieved of you, and there is no girlfriend yet, leave you the most precious heritage.""
The younger son's heart is ecstatic,
")</f>
        <v>The old man divided his son's inheritance before his death.
Said his eldest son: "Your daughter -in -law is about to give birth to a child, leave the passbook to you."
To the second son, "You will get married soon, I leave the house to you"
In the end, I said to my younger son, "I'm the least relieved of you, and there is no girlfriend yet, leave you the most precious heritage."
The younger son's heart is ecstatic,
</v>
      </c>
      <c r="F81" s="3" t="str">
        <f>IFERROR(__xludf.DUMMYFUNCTION("GOOGLETRANSLATE(B81, ""zh-TW"", ""en"")"),"The old man said, ""I want to give you the account of LINE. There are more than a hundred young girls in the friend column.""")</f>
        <v>The old man said, "I want to give you the account of LINE. There are more than a hundred young girls in the friend column."</v>
      </c>
      <c r="G81" s="3"/>
      <c r="H81" s="3"/>
      <c r="I81" s="3"/>
    </row>
    <row r="82">
      <c r="A82" s="4" t="s">
        <v>185</v>
      </c>
      <c r="B82" s="4" t="s">
        <v>186</v>
      </c>
      <c r="C82" s="3" t="str">
        <f>IFERROR(__xludf.DUMMYFUNCTION("GOOGLETRANSLATE(A82:A90, ""zh-TW"", ""zh-CN"")"),"一男生暗恋一女生许久。
一天自习课上，男生终于鼓足勇气写了张字条给那个女生，上面写着：其实我注意你很久了。
")</f>
        <v>一男生暗恋一女生许久。
一天自习课上，男生终于鼓足勇气写了张字条给那个女生，上面写着：其实我注意你很久了。
</v>
      </c>
      <c r="D82" s="3" t="str">
        <f>IFERROR(__xludf.DUMMYFUNCTION("GOOGLETRANSLATE(B82, ""zh-TW"", ""zh-CN"")"),"不一会儿，字条又传回来，上面写着：拜托别告诉老师，我保证以后再也不上课嗑瓜子了！")</f>
        <v>不一会儿，字条又传回来，上面写着：拜托别告诉老师，我保证以后再也不上课嗑瓜子了！</v>
      </c>
      <c r="E82" s="3" t="str">
        <f>IFERROR(__xludf.DUMMYFUNCTION("GOOGLETRANSLATE(A82, ""zh-TW"", ""en"")"),"A boy secretly loved a girl for a long time.
In one day of self -study class, the boy finally had the courage to write a note to the girl, which reads: Actually, I have paid attention to you for a long time.
")</f>
        <v>A boy secretly loved a girl for a long time.
In one day of self -study class, the boy finally had the courage to write a note to the girl, which reads: Actually, I have paid attention to you for a long time.
</v>
      </c>
      <c r="F82" s="3" t="str">
        <f>IFERROR(__xludf.DUMMYFUNCTION("GOOGLETRANSLATE(B82, ""zh-TW"", ""en"")"),"After a while, the note came back again, saying: ""Please don't tell the teacher that I promise that I will never go to class again in the future!")</f>
        <v>After a while, the note came back again, saying: "Please don't tell the teacher that I promise that I will never go to class again in the future!</v>
      </c>
      <c r="G82" s="3"/>
      <c r="H82" s="3"/>
      <c r="I82" s="3"/>
    </row>
    <row r="83">
      <c r="A83" s="4" t="s">
        <v>187</v>
      </c>
      <c r="B83" s="4" t="s">
        <v>188</v>
      </c>
      <c r="C83" s="3" t="str">
        <f>IFERROR(__xludf.DUMMYFUNCTION("GOOGLETRANSLATE(A83:A91, ""zh-TW"", ""zh-CN"")"),"月黑风高，毒贩与黑道老大进行交易。
毒贩拿出一个黑色皮箱，放到桌上，打开一看，里面满满都是海洛因。
毒贩对老大说道，公平交易！见货付钱！
黑道老大勃然大怒，掏出手枪对着毒贩，边开枪边喊…
")</f>
        <v>月黑风高，毒贩与黑道老大进行交易。
毒贩拿出一个黑色皮箱，放到桌上，打开一看，里面满满都是海洛因。
毒贩对老大说道，公平交易！见货付钱！
黑道老大勃然大怒，掏出手枪对着毒贩，边开枪边喊…
</v>
      </c>
      <c r="D83" s="3" t="str">
        <f>IFERROR(__xludf.DUMMYFUNCTION("GOOGLETRANSLATE(B83, ""zh-TW"", ""zh-CN"")"),"你他妈才是贱货！你他妈才是贱货！")</f>
        <v>你他妈才是贱货！你他妈才是贱货！</v>
      </c>
      <c r="E83" s="3" t="str">
        <f>IFERROR(__xludf.DUMMYFUNCTION("GOOGLETRANSLATE(A83, ""zh-TW"", ""en"")"),"The dark wind is high, and the drug dealer trades and the underworld boss.
Drug vendors took out a black suitcase, put it on the table, opened it, and it was full of heroin.
Drug vendors said to the boss, fair transactions! See the goods to pay!
The un"&amp;"derworld boss was furious, pulled out a pistol to the drug dealers, shouting while shot ...
")</f>
        <v>The dark wind is high, and the drug dealer trades and the underworld boss.
Drug vendors took out a black suitcase, put it on the table, opened it, and it was full of heroin.
Drug vendors said to the boss, fair transactions! See the goods to pay!
The underworld boss was furious, pulled out a pistol to the drug dealers, shouting while shot ...
</v>
      </c>
      <c r="F83" s="3" t="str">
        <f>IFERROR(__xludf.DUMMYFUNCTION("GOOGLETRANSLATE(B83, ""zh-TW"", ""en"")"),"You fucking is a cheap product! You fucking is a cheap product!")</f>
        <v>You fucking is a cheap product! You fucking is a cheap product!</v>
      </c>
      <c r="G83" s="3"/>
      <c r="H83" s="3"/>
      <c r="I83" s="3"/>
    </row>
    <row r="84">
      <c r="A84" s="4" t="s">
        <v>189</v>
      </c>
      <c r="B84" s="4" t="s">
        <v>190</v>
      </c>
      <c r="C84" s="3" t="str">
        <f>IFERROR(__xludf.DUMMYFUNCTION("GOOGLETRANSLATE(A84:A92, ""zh-TW"", ""zh-CN"")"),"一漂亮女子穿迷你超短裙在公车上遇一流氓。流氓说：「小姐，让我看看你的大腿！给你50元。」
女子说：「这样吧，先给我100元，等公车到站后，我让你看看我生过小孩的地方。」
流氓高兴地不得了。")</f>
        <v>一漂亮女子穿迷你超短裙在公车上遇一流氓。流氓说：「小姐，让我看看你的大腿！给你50元。」
女子说：「这样吧，先给我100元，等公车到站后，我让你看看我生过小孩的地方。」
流氓高兴地不得了。</v>
      </c>
      <c r="D84" s="3" t="str">
        <f>IFERROR(__xludf.DUMMYFUNCTION("GOOGLETRANSLATE(B84, ""zh-TW"", ""zh-CN"")"),"等公车到了站，她朝着路边的医院指着说：「你看，这就是我生过孩子的地方！」")</f>
        <v>等公车到了站，她朝着路边的医院指着说：「你看，这就是我生过孩子的地方！」</v>
      </c>
      <c r="E84" s="3" t="str">
        <f>IFERROR(__xludf.DUMMYFUNCTION("GOOGLETRANSLATE(A84, ""zh-TW"", ""en"")"),"A beautiful woman wearing a mini skirt met a rogue on the bus. The hooligan said, ""Miss, let me see your thigh! Give you 50 yuan.""
The woman said, ""So, give me 100 yuan first. After the bus arrives, I will let you see where I have given birth to a chil"&amp;"d.""
The hooligan was very happy.")</f>
        <v>A beautiful woman wearing a mini skirt met a rogue on the bus. The hooligan said, "Miss, let me see your thigh! Give you 50 yuan."
The woman said, "So, give me 100 yuan first. After the bus arrives, I will let you see where I have given birth to a child."
The hooligan was very happy.</v>
      </c>
      <c r="F84" s="3" t="str">
        <f>IFERROR(__xludf.DUMMYFUNCTION("GOOGLETRANSLATE(B84, ""zh-TW"", ""en"")"),"When the bus arrived, she pointed at the hospital on the roadside, ""You see, this is where I have given birth to a child!""")</f>
        <v>When the bus arrived, she pointed at the hospital on the roadside, "You see, this is where I have given birth to a child!"</v>
      </c>
      <c r="G84" s="4" t="s">
        <v>191</v>
      </c>
      <c r="H84" s="3"/>
      <c r="I84" s="3"/>
    </row>
    <row r="85">
      <c r="A85" s="4" t="s">
        <v>192</v>
      </c>
      <c r="B85" s="4" t="s">
        <v>193</v>
      </c>
      <c r="C85" s="3" t="str">
        <f>IFERROR(__xludf.DUMMYFUNCTION("GOOGLETRANSLATE(A85:A93, ""zh-TW"", ""zh-CN"")"),"有一个人，三十几岁了依然事业无成，工作也找不到，事业也做不成，都一直赚不到钱。
于是，去找算命师算个命看看。
「你啊，将会一直穷困僚倒，直到四十岁。」
那个人听了，眼睛为之一亮，心想有转机了，马上问说：「然后呢？」
")</f>
        <v>有一个人，三十几岁了依然事业无成，工作也找不到，事业也做不成，都一直赚不到钱。
于是，去找算命师算个命看看。
「你啊，将会一直穷困僚倒，直到四十岁。」
那个人听了，眼睛为之一亮，心想有转机了，马上问说：「然后呢？」
</v>
      </c>
      <c r="D85" s="3" t="str">
        <f>IFERROR(__xludf.DUMMYFUNCTION("GOOGLETRANSLATE(B85, ""zh-TW"", ""zh-CN"")"),"「然后喔………」算命师看了一下他的命盘接着说：「然后你就习惯了。」")</f>
        <v>「然后喔………」算命师看了一下他的命盘接着说：「然后你就习惯了。」</v>
      </c>
      <c r="E85" s="3" t="str">
        <f>IFERROR(__xludf.DUMMYFUNCTION("GOOGLETRANSLATE(A85, ""zh-TW"", ""en"")"),"There is a person who is still in his career in his thirties, he can't find his job, and his career can't be done. He has always been able to make money.
So, go to the fortune teller to calculate.
""You, will always fall into the poverty, until the age "&amp;"of forty.""
When the man listened, his eyes were bright, and he wanted to have a turnaround. He immediately asked, ""Then?""
")</f>
        <v>There is a person who is still in his career in his thirties, he can't find his job, and his career can't be done. He has always been able to make money.
So, go to the fortune teller to calculate.
"You, will always fall into the poverty, until the age of forty."
When the man listened, his eyes were bright, and he wanted to have a turnaround. He immediately asked, "Then?"
</v>
      </c>
      <c r="F85" s="3" t="str">
        <f>IFERROR(__xludf.DUMMYFUNCTION("GOOGLETRANSLATE(B85, ""zh-TW"", ""en"")"),"""Then ..."" The fortune teller looked at his life plate and then said, ""Then you are used to it.""")</f>
        <v>"Then ..." The fortune teller looked at his life plate and then said, "Then you are used to it."</v>
      </c>
      <c r="G85" s="3"/>
      <c r="H85" s="3"/>
      <c r="I85" s="3"/>
    </row>
    <row r="86">
      <c r="A86" s="4" t="s">
        <v>194</v>
      </c>
      <c r="B86" s="4" t="s">
        <v>195</v>
      </c>
      <c r="C86" s="3" t="str">
        <f>IFERROR(__xludf.DUMMYFUNCTION("GOOGLETRANSLATE(A86:A94, ""zh-TW"", ""zh-CN"")"),"高中是寄宿制学校。有天晚上，同寝室一位室友突然特别大方，翻出他的「私人储备」
整整一桶饼干，分给全寝室人吃，正当我们狼吞虎咽之时，
")</f>
        <v>高中是寄宿制学校。有天晚上，同寝室一位室友突然特别大方，翻出他的「私人储备」
整整一桶饼干，分给全寝室人吃，正当我们狼吞虎咽之时，
</v>
      </c>
      <c r="D86" s="3" t="str">
        <f>IFERROR(__xludf.DUMMYFUNCTION("GOOGLETRANSLATE(B86, ""zh-TW"", ""zh-CN"")"),"他来了一句：「抓紧时间吃，等会儿12点一过，这饼干就过期了…」")</f>
        <v>他来了一句：「抓紧时间吃，等会儿12点一过，这饼干就过期了…」</v>
      </c>
      <c r="E86" s="3" t="str">
        <f>IFERROR(__xludf.DUMMYFUNCTION("GOOGLETRANSLATE(A86, ""zh-TW"", ""en"")"),"High school is a boarding school. One night, a roommate in the same bedroom suddenly was particularly generous and turned out his ""private reserve""
A whole bucket of biscuits are divided into people in the bedroom. Just as we gobbled,
")</f>
        <v>High school is a boarding school. One night, a roommate in the same bedroom suddenly was particularly generous and turned out his "private reserve"
A whole bucket of biscuits are divided into people in the bedroom. Just as we gobbled,
</v>
      </c>
      <c r="F86" s="3" t="str">
        <f>IFERROR(__xludf.DUMMYFUNCTION("GOOGLETRANSLATE(B86, ""zh-TW"", ""en"")"),"He came to say: ""Hurry up and eat, wait for 12 o'clock, the biscuit will expire ...""")</f>
        <v>He came to say: "Hurry up and eat, wait for 12 o'clock, the biscuit will expire ..."</v>
      </c>
      <c r="G86" s="4" t="s">
        <v>196</v>
      </c>
      <c r="H86" s="3"/>
      <c r="I86" s="3"/>
    </row>
    <row r="87">
      <c r="A87" s="4" t="s">
        <v>197</v>
      </c>
      <c r="B87" s="4" t="s">
        <v>198</v>
      </c>
      <c r="C87" s="3" t="str">
        <f>IFERROR(__xludf.DUMMYFUNCTION("GOOGLETRANSLATE(A87:A95, ""zh-TW"", ""zh-CN"")"),"话说有一女子问媒婆：我的相亲对象是什么人啊？
媒婆添油加醋地形容：对方人称外号『金城武。 』！
相亲女立刻挂了电话就去相亲。
结果回来后大骂媒婆：又矮又丑，这个叫金城武？
媒婆回答：我还没有把话讲完你就跑来！
")</f>
        <v>话说有一女子问媒婆：我的相亲对象是什么人啊？
媒婆添油加醋地形容：对方人称外号『金城武。 』！
相亲女立刻挂了电话就去相亲。
结果回来后大骂媒婆：又矮又丑，这个叫金城武？
媒婆回答：我还没有把话讲完你就跑来！
</v>
      </c>
      <c r="D87" s="3" t="str">
        <f>IFERROR(__xludf.DUMMYFUNCTION("GOOGLETRANSLATE(B87, ""zh-TW"", ""zh-CN"")"),"人家是说外号『京城武大郎』")</f>
        <v>人家是说外号『京城武大郎』</v>
      </c>
      <c r="E87" s="3" t="str">
        <f>IFERROR(__xludf.DUMMYFUNCTION("GOOGLETRANSLATE(A87, ""zh-TW"", ""en"")"),"By the way, a woman asked the matchmaker: Who is my blind date?
The matchmaker added oil and vinegar to describe: The other person called the nickname ""Kaneshiro. W ""!
The blind date woman immediately hung up the phone and went to the blind date.
As "&amp;"a result, he scolded the matchmaker after returning: short and ugly, this is Jin Chengwu?
The matchmaker replied: I ran before you finished speaking!
")</f>
        <v>By the way, a woman asked the matchmaker: Who is my blind date?
The matchmaker added oil and vinegar to describe: The other person called the nickname "Kaneshiro. W "!
The blind date woman immediately hung up the phone and went to the blind date.
As a result, he scolded the matchmaker after returning: short and ugly, this is Jin Chengwu?
The matchmaker replied: I ran before you finished speaking!
</v>
      </c>
      <c r="F87" s="3" t="str">
        <f>IFERROR(__xludf.DUMMYFUNCTION("GOOGLETRANSLATE(B87, ""zh-TW"", ""en"")"),"People say that the nickname ""Jingcheng Wu Dalang""")</f>
        <v>People say that the nickname "Jingcheng Wu Dalang"</v>
      </c>
      <c r="G87" s="3"/>
      <c r="H87" s="3"/>
      <c r="I87" s="3"/>
    </row>
    <row r="88">
      <c r="A88" s="4" t="s">
        <v>199</v>
      </c>
      <c r="B88" s="4" t="s">
        <v>200</v>
      </c>
      <c r="C88" s="3" t="str">
        <f>IFERROR(__xludf.DUMMYFUNCTION("GOOGLETRANSLATE(A88:A96, ""zh-TW"", ""zh-CN"")"),"女子刚生完宝宝，坐月子的时候，一群闺蜜去探望。
其中一闺蜜凑过来说：「哇，长得好像你老公啊！」
另一闺蜜说：「是啊，特别像，尤其吃奶的时候，眼神超像的！」
")</f>
        <v>女子刚生完宝宝，坐月子的时候，一群闺蜜去探望。
其中一闺蜜凑过来说：「哇，长得好像你老公啊！」
另一闺蜜说：「是啊，特别像，尤其吃奶的时候，眼神超像的！」
</v>
      </c>
      <c r="D88" s="3" t="str">
        <f>IFERROR(__xludf.DUMMYFUNCTION("GOOGLETRANSLATE(B88, ""zh-TW"", ""zh-CN"")"),"顿时大家都沉默了。")</f>
        <v>顿时大家都沉默了。</v>
      </c>
      <c r="E88" s="3"/>
      <c r="F88" s="3"/>
      <c r="G88" s="3"/>
      <c r="H88" s="3"/>
      <c r="I88" s="3"/>
    </row>
    <row r="89">
      <c r="A89" s="4" t="s">
        <v>201</v>
      </c>
      <c r="B89" s="4" t="s">
        <v>202</v>
      </c>
      <c r="C89" s="3" t="str">
        <f>IFERROR(__xludf.DUMMYFUNCTION("GOOGLETRANSLATE(A89:A97, ""zh-TW"", ""zh-CN"")"),"父亲训斥儿子：「爱迪生像你这么大时，已经成为一个发明家了。」
")</f>
        <v>父亲训斥儿子：「爱迪生像你这么大时，已经成为一个发明家了。」
</v>
      </c>
      <c r="D89" s="3" t="str">
        <f>IFERROR(__xludf.DUMMYFUNCTION("GOOGLETRANSLATE(B89, ""zh-TW"", ""zh-CN"")"),"儿子立刻回敬：「林肯像你这么大时，早已当上美国总统了。」")</f>
        <v>儿子立刻回敬：「林肯像你这么大时，早已当上美国总统了。」</v>
      </c>
      <c r="E89" s="3"/>
      <c r="F89" s="3"/>
      <c r="G89" s="3"/>
      <c r="H89" s="3"/>
      <c r="I89" s="3"/>
    </row>
    <row r="90">
      <c r="A90" s="4" t="s">
        <v>203</v>
      </c>
      <c r="B90" s="4" t="s">
        <v>204</v>
      </c>
      <c r="C90" s="3" t="str">
        <f>IFERROR(__xludf.DUMMYFUNCTION("GOOGLETRANSLATE(A90:A98, ""zh-TW"", ""zh-CN"")"),"一天，小王和妻子一起看电视，电视上有一则报道：「据调查，男人中有70%希望有一次婚外恋~~~」
小王忙向妻子解释道：「我是另外那30%当中的！」
话音刚落，电视里继续报道：「另外的30%希望有多次婚外恋！」
")</f>
        <v>一天，小王和妻子一起看电视，电视上有一则报道：「据调查，男人中有70%希望有一次婚外恋~~~」
小王忙向妻子解释道：「我是另外那30%当中的！」
话音刚落，电视里继续报道：「另外的30%希望有多次婚外恋！」
</v>
      </c>
      <c r="D90" s="3" t="str">
        <f>IFERROR(__xludf.DUMMYFUNCTION("GOOGLETRANSLATE(B90, ""zh-TW"", ""zh-CN"")"),"小王：……………………")</f>
        <v>小王：……………………</v>
      </c>
      <c r="E90" s="3"/>
      <c r="F90" s="3"/>
      <c r="G90" s="3"/>
      <c r="H90" s="3"/>
      <c r="I90" s="3"/>
    </row>
    <row r="91">
      <c r="A91" s="4" t="s">
        <v>205</v>
      </c>
      <c r="B91" s="4" t="s">
        <v>206</v>
      </c>
      <c r="C91" s="3" t="str">
        <f>IFERROR(__xludf.DUMMYFUNCTION("GOOGLETRANSLATE(A91:A99, ""zh-TW"", ""zh-CN"")"),"老师问：你约了心仪的女孩子吃晚餐，当你要上厕所时，该怎么礼貌地说？
同学A：我去撇个尿！
老师：这一点都不礼貌。
同学B：我去上个厕所，等等回来。
老师：嗯，这个不错，但还有更礼貌的。
同学C：容我离开一下。我去跟一个好朋友见个面。如果可以的话，我更希望今天晚上有机会介绍他给你认识。")</f>
        <v>老师问：你约了心仪的女孩子吃晚餐，当你要上厕所时，该怎么礼貌地说？
同学A：我去撇个尿！
老师：这一点都不礼貌。
同学B：我去上个厕所，等等回来。
老师：嗯，这个不错，但还有更礼貌的。
同学C：容我离开一下。我去跟一个好朋友见个面。如果可以的话，我更希望今天晚上有机会介绍他给你认识。</v>
      </c>
      <c r="D91" s="3" t="str">
        <f>IFERROR(__xludf.DUMMYFUNCTION("GOOGLETRANSLATE(B91, ""zh-TW"", ""zh-CN"")"),"老师：")</f>
        <v>老师：</v>
      </c>
      <c r="E91" s="3"/>
      <c r="F91" s="3"/>
      <c r="G91" s="3"/>
      <c r="H91" s="3"/>
      <c r="I91" s="3"/>
    </row>
    <row r="92">
      <c r="A92" s="4" t="s">
        <v>207</v>
      </c>
      <c r="B92" s="4" t="s">
        <v>208</v>
      </c>
      <c r="C92" s="3" t="str">
        <f>IFERROR(__xludf.DUMMYFUNCTION("GOOGLETRANSLATE(A92:A100, ""zh-TW"", ""zh-CN"")"),"顾客：老板，这盘烤鸭怎么少一条腿？
经理：哦，这鸭出了车祸，被压断了一条腿。
顾客：那麻烦你换一只没有出车祸的来吧！
")</f>
        <v>顾客：老板，这盘烤鸭怎么少一条腿？
经理：哦，这鸭出了车祸，被压断了一条腿。
顾客：那麻烦你换一只没有出车祸的来吧！
</v>
      </c>
      <c r="D92" s="3" t="str">
        <f>IFERROR(__xludf.DUMMYFUNCTION("GOOGLETRANSLATE(B92, ""zh-TW"", ""zh-CN"")"),"经理：你也太没有爱心了吧！不关爱残疾人士也就罢了，怎么能够歧视它们呢？")</f>
        <v>经理：你也太没有爱心了吧！不关爱残疾人士也就罢了，怎么能够歧视它们呢？</v>
      </c>
      <c r="E92" s="3"/>
      <c r="F92" s="3"/>
      <c r="G92" s="3"/>
      <c r="H92" s="3"/>
      <c r="I92" s="3"/>
    </row>
    <row r="93">
      <c r="A93" s="4" t="s">
        <v>209</v>
      </c>
      <c r="B93" s="4" t="s">
        <v>210</v>
      </c>
      <c r="C93" s="3" t="str">
        <f>IFERROR(__xludf.DUMMYFUNCTION("GOOGLETRANSLATE(A93:A101, ""zh-TW"", ""zh-CN"")"),"前阵子父母打电话天天催我找女朋友，我一时没办法，只好骗他们我是gay。
")</f>
        <v>前阵子父母打电话天天催我找女朋友，我一时没办法，只好骗他们我是gay。
</v>
      </c>
      <c r="D93" s="3" t="str">
        <f>IFERROR(__xludf.DUMMYFUNCTION("GOOGLETRANSLATE(B93, ""zh-TW"", ""zh-CN"")"),"他们沉默了一星期，这几天又总打电话催我找男朋友。")</f>
        <v>他们沉默了一星期，这几天又总打电话催我找男朋友。</v>
      </c>
      <c r="E93" s="3"/>
      <c r="F93" s="3"/>
      <c r="G93" s="3"/>
      <c r="H93" s="3"/>
      <c r="I93" s="3"/>
    </row>
    <row r="94">
      <c r="A94" s="4" t="s">
        <v>211</v>
      </c>
      <c r="B94" s="4" t="s">
        <v>212</v>
      </c>
      <c r="C94" s="3" t="str">
        <f>IFERROR(__xludf.DUMMYFUNCTION("GOOGLETRANSLATE(A94:A102, ""zh-TW"", ""zh-CN"")"),"一新婚夫妻二人洞房对话。
女：要是以后孩子长得像你，你就死定了。
")</f>
        <v>一新婚夫妻二人洞房对话。
女：要是以后孩子长得像你，你就死定了。
</v>
      </c>
      <c r="D94" s="3" t="str">
        <f>IFERROR(__xludf.DUMMYFUNCTION("GOOGLETRANSLATE(B94, ""zh-TW"", ""zh-CN"")"),"男：要是以后孩子长得不像我，你就死定了。")</f>
        <v>男：要是以后孩子长得不像我，你就死定了。</v>
      </c>
      <c r="E94" s="3"/>
      <c r="F94" s="3"/>
      <c r="G94" s="3"/>
      <c r="H94" s="3"/>
      <c r="I94" s="3"/>
    </row>
    <row r="95">
      <c r="A95" s="4" t="s">
        <v>213</v>
      </c>
      <c r="B95" s="4" t="s">
        <v>214</v>
      </c>
      <c r="C95" s="3" t="str">
        <f>IFERROR(__xludf.DUMMYFUNCTION("GOOGLETRANSLATE(A95:A103, ""zh-TW"", ""zh-CN"")"),"我一次出去玩，在一个远房亲戚家住了两天。
那里有个风俗就是小孩子的尿是最干净的，他们就用童子尿来煮鸡蛋，据说是非常养生。
我哪里敢吃，但无奈人家热情，一直劝我..吃..吃..吃，我没办法只好来了句：我不爱吃鸡蛋。
")</f>
        <v>我一次出去玩，在一个远房亲戚家住了两天。
那里有个风俗就是小孩子的尿是最干净的，他们就用童子尿来煮鸡蛋，据说是非常养生。
我哪里敢吃，但无奈人家热情，一直劝我..吃..吃..吃，我没办法只好来了句：我不爱吃鸡蛋。
</v>
      </c>
      <c r="D95" s="3" t="str">
        <f>IFERROR(__xludf.DUMMYFUNCTION("GOOGLETRANSLATE(B95, ""zh-TW"", ""zh-CN"")"),"我那亲戚更可爱了，说那你喝点汤吧。")</f>
        <v>我那亲戚更可爱了，说那你喝点汤吧。</v>
      </c>
      <c r="E95" s="3"/>
      <c r="F95" s="3"/>
      <c r="G95" s="3"/>
      <c r="H95" s="3"/>
      <c r="I95" s="3"/>
    </row>
    <row r="96">
      <c r="A96" s="4" t="s">
        <v>215</v>
      </c>
      <c r="B96" s="4" t="s">
        <v>216</v>
      </c>
      <c r="C96" s="3" t="str">
        <f>IFERROR(__xludf.DUMMYFUNCTION("GOOGLETRANSLATE(A96:A104, ""zh-TW"", ""zh-CN"")"),"几个男子合资要开一家公司，为了彰显公司的霸气，特取名「能力」_x0008_。
嗯！ 「能力公司」听着多霸气啊！
于是大家兴高采烈地去申请并拿回营业执照，拿回来后大家几个都傻眼了")</f>
        <v>几个男子合资要开一家公司，为了彰显公司的霸气，特取名「能力」_x0008_。
嗯！ 「能力公司」听着多霸气啊！
于是大家兴高采烈地去申请并拿回营业执照，拿回来后大家几个都傻眼了</v>
      </c>
      <c r="D96" s="3" t="str">
        <f>IFERROR(__xludf.DUMMYFUNCTION("GOOGLETRANSLATE(B96, ""zh-TW"", ""zh-CN"")"),"只见执照上大大地写着…「能力有限公司」")</f>
        <v>只见执照上大大地写着…「能力有限公司」</v>
      </c>
      <c r="E96" s="3"/>
      <c r="F96" s="3"/>
      <c r="G96" s="3"/>
      <c r="H96" s="3"/>
      <c r="I96" s="3"/>
    </row>
    <row r="97">
      <c r="A97" s="4" t="s">
        <v>217</v>
      </c>
      <c r="B97" s="4" t="s">
        <v>218</v>
      </c>
      <c r="C97" s="3" t="str">
        <f>IFERROR(__xludf.DUMMYFUNCTION("GOOGLETRANSLATE(A97:A105, ""zh-TW"", ""zh-CN"")"),"前阵子，航空公司纷纷教导英语、台语、国语三种语言都行，于是空姐们便开始努力学习如何以台语引导乘客各种注意事项。
某日Ａ空姐，心血来潮便想试试自己的台语能力，刚好机上乘客大多数为老公公与老婆婆（出国旅游，享福），")</f>
        <v>前阵子，航空公司纷纷教导英语、台语、国语三种语言都行，于是空姐们便开始努力学习如何以台语引导乘客各种注意事项。
某日Ａ空姐，心血来潮便想试试自己的台语能力，刚好机上乘客大多数为老公公与老婆婆（出国旅游，享福），</v>
      </c>
      <c r="D97" s="3" t="str">
        <f>IFERROR(__xludf.DUMMYFUNCTION("GOOGLETRANSLATE(B97, ""zh-TW"", ""zh-CN"")"),"于是乘客目的地快到时，Ａ空姐便开始以台语说：「各位公婆，呢也墓地已经到啊，呢也牲礼已经传好，我也盖呢拜拜」")</f>
        <v>于是乘客目的地快到时，Ａ空姐便开始以台语说：「各位公婆，呢也墓地已经到啊，呢也牲礼已经传好，我也盖呢拜拜」</v>
      </c>
      <c r="E97" s="3"/>
      <c r="F97" s="3"/>
      <c r="G97" s="3"/>
      <c r="H97" s="3"/>
      <c r="I97" s="3"/>
    </row>
    <row r="98">
      <c r="A98" s="4" t="s">
        <v>219</v>
      </c>
      <c r="B98" s="4" t="s">
        <v>220</v>
      </c>
      <c r="C98" s="3" t="str">
        <f>IFERROR(__xludf.DUMMYFUNCTION("GOOGLETRANSLATE(A98:A106, ""zh-TW"", ""zh-CN"")"),"有一天，世界上要推出全世界最厉害的警察。到了最后一个阶段，剩下一个美国的FBI、苏俄的KGB及台湾的警察。
考题是放一只小白兔进一个不小的森林，要在十分钟之内把目标（小白兔）找出来，否则就淘汰。
首先，FBI进去了，展开地毯式的搜索，十分钟过去了，FBI无功而返。
下一个是KGB，一进去就放火烧林，企图逼出小白兔，十分钟过去了，烧林的效果没想像中大，KGB也被淘汰了。
轮到了台湾的警察，只见他不慌不忙的晃着手上的警棍进了森林。
不到五分钟的时间，台湾警察出来了，手上拧着一只熊猫的耳朵，带了一只熊猫出来。")</f>
        <v>有一天，世界上要推出全世界最厉害的警察。到了最后一个阶段，剩下一个美国的FBI、苏俄的KGB及台湾的警察。
考题是放一只小白兔进一个不小的森林，要在十分钟之内把目标（小白兔）找出来，否则就淘汰。
首先，FBI进去了，展开地毯式的搜索，十分钟过去了，FBI无功而返。
下一个是KGB，一进去就放火烧林，企图逼出小白兔，十分钟过去了，烧林的效果没想像中大，KGB也被淘汰了。
轮到了台湾的警察，只见他不慌不忙的晃着手上的警棍进了森林。
不到五分钟的时间，台湾警察出来了，手上拧着一只熊猫的耳朵，带了一只熊猫出来。</v>
      </c>
      <c r="D98" s="3" t="str">
        <f>IFERROR(__xludf.DUMMYFUNCTION("GOOGLETRANSLATE(B98, ""zh-TW"", ""zh-CN"")"),"正当大家觉得奇怪时，熊猫说话了：不要再打了！不要再打了！我承认我是小白兔！")</f>
        <v>正当大家觉得奇怪时，熊猫说话了：不要再打了！不要再打了！我承认我是小白兔！</v>
      </c>
      <c r="E98" s="3"/>
      <c r="F98" s="3"/>
      <c r="G98" s="3"/>
      <c r="H98" s="3"/>
      <c r="I98" s="3"/>
    </row>
    <row r="99">
      <c r="A99" s="4" t="s">
        <v>221</v>
      </c>
      <c r="B99" s="4" t="s">
        <v>222</v>
      </c>
      <c r="C99" s="3" t="str">
        <f>IFERROR(__xludf.DUMMYFUNCTION("GOOGLETRANSLATE(A99:A107, ""zh-TW"", ""zh-CN"")"),"两名兄弟因在外界有杀人罪，以至被判到最高法院.....而其父母因担心法院判决太严，以至教两兄弟说.......
父母：你们要让法院的所有人知道你们很爱国，或许法官会判的较轻
(于是父母教他们唱一首""中华民国颂""，又说：法官判决时，你们就要唱的动听点...)
隔日在法院时......法官：你们在那里杀了人？两人：""青海的草原""法官：那你们杀了多少人？
两人：""一眼看不完""法官：你们将尸体放在那？两人：""喜玛拉雅山""法官：喔！放在那些地点？
两人：""峰峰相连到天边""法官：哦！那杀了那些人？"&amp;"
两人：""古圣和先贤""法官：那你们是为了什么杀人呢？
两人：""在这里建家园""法官：你们在什么情况下杀人？
两人：""风吹雨打中""法官：真惨忍！你们杀人有多久了？
两人：""耸立五千年""法官问旁边一人：你是那个国家呢？犯人：""中华民国""
法官：那你？犯人：""中华民国""法官：你们知道杀人是要判刑的吗？
两人：""经得起考验""法官：那么还要杀多少人？两人：""只要长江和黄河的水不断""")</f>
        <v>两名兄弟因在外界有杀人罪，以至被判到最高法院.....而其父母因担心法院判决太严，以至教两兄弟说.......
父母：你们要让法院的所有人知道你们很爱国，或许法官会判的较轻
(于是父母教他们唱一首"中华民国颂"，又说：法官判决时，你们就要唱的动听点...)
隔日在法院时......法官：你们在那里杀了人？两人："青海的草原"法官：那你们杀了多少人？
两人："一眼看不完"法官：你们将尸体放在那？两人："喜玛拉雅山"法官：喔！放在那些地点？
两人："峰峰相连到天边"法官：哦！那杀了那些人？
两人："古圣和先贤"法官：那你们是为了什么杀人呢？
两人："在这里建家园"法官：你们在什么情况下杀人？
两人："风吹雨打中"法官：真惨忍！你们杀人有多久了？
两人："耸立五千年"法官问旁边一人：你是那个国家呢？犯人："中华民国"
法官：那你？犯人："中华民国"法官：你们知道杀人是要判刑的吗？
两人："经得起考验"法官：那么还要杀多少人？两人："只要长江和黄河的水不断"</v>
      </c>
      <c r="D99" s="3" t="str">
        <f>IFERROR(__xludf.DUMMYFUNCTION("GOOGLETRANSLATE(B99, ""zh-TW"", ""zh-CN"")"),"法官：那要杀多久？两人：""千秋万世，直到永远""法官：....嗯..死刑...................")</f>
        <v>法官：那要杀多久？两人："千秋万世，直到永远"法官：....嗯..死刑...................</v>
      </c>
      <c r="E99" s="3"/>
      <c r="F99" s="3"/>
      <c r="G99" s="3"/>
      <c r="H99" s="3"/>
      <c r="I99" s="3"/>
    </row>
    <row r="100">
      <c r="A100" s="4" t="s">
        <v>223</v>
      </c>
      <c r="B100" s="4" t="s">
        <v>224</v>
      </c>
      <c r="C100" s="3" t="str">
        <f>IFERROR(__xludf.DUMMYFUNCTION("GOOGLETRANSLATE(A100:A108, ""zh-TW"", ""zh-CN"")"),"有一北漂青年刚考上北一女，注册那一天她第一次上台北，虽然家人耳提面命地告诉她北一女的位置，但是她还是迷了路，
于是她打算问路人.但是她想说穿着北一女的制服问学校在那里太丢脸了，
所以就想出了一个方法：""先生，请问总统府要怎么走？""(我聪明吧)")</f>
        <v>有一北漂青年刚考上北一女，注册那一天她第一次上台北，虽然家人耳提面命地告诉她北一女的位置，但是她还是迷了路，
于是她打算问路人.但是她想说穿着北一女的制服问学校在那里太丢脸了，
所以就想出了一个方法："先生，请问总统府要怎么走？"(我聪明吧)</v>
      </c>
      <c r="D100" s="3" t="str">
        <f>IFERROR(__xludf.DUMMYFUNCTION("GOOGLETRANSLATE(B100, ""zh-TW"", ""zh-CN"")"),"路人：""咦？总统府不就在妳们学校前面吗？""")</f>
        <v>路人："咦？总统府不就在妳们学校前面吗？"</v>
      </c>
      <c r="E100" s="3"/>
      <c r="F100" s="3"/>
      <c r="G100" s="3"/>
      <c r="H100" s="3"/>
      <c r="I100" s="3"/>
    </row>
    <row r="101">
      <c r="A101" s="4" t="s">
        <v>225</v>
      </c>
      <c r="B101" s="4" t="s">
        <v>226</v>
      </c>
      <c r="C101" s="3" t="str">
        <f>IFERROR(__xludf.DUMMYFUNCTION("GOOGLETRANSLATE(A101:A109, ""zh-TW"", ""zh-CN"")"),"一艘军舰航行在海上，在某一个夜晚，一名水手突然发现，在远方有一点灯光，
他立即报告舰长：「报告见舰长，不远的地方有艘船正驶向我们，若再不改航道，就要撞上了！」
舰长一听，立即呼叫到「呼叫呼叫！我是舰长，请立刻将你们的船，航道向东移10度！」
对方回到：「呼叫呼叫！请你们向西移10度！」
舰长：「我是军舰，你敢叫我移！」")</f>
        <v>一艘军舰航行在海上，在某一个夜晚，一名水手突然发现，在远方有一点灯光，
他立即报告舰长：「报告见舰长，不远的地方有艘船正驶向我们，若再不改航道，就要撞上了！」
舰长一听，立即呼叫到「呼叫呼叫！我是舰长，请立刻将你们的船，航道向东移10度！」
对方回到：「呼叫呼叫！请你们向西移10度！」
舰长：「我是军舰，你敢叫我移！」</v>
      </c>
      <c r="D101" s="3" t="str">
        <f>IFERROR(__xludf.DUMMYFUNCTION("GOOGLETRANSLATE(B101, ""zh-TW"", ""zh-CN"")"),"对方立即道：「靠！我是灯塔，有种你就撞上来试试？」")</f>
        <v>对方立即道：「靠！我是灯塔，有种你就撞上来试试？」</v>
      </c>
      <c r="E101" s="3"/>
      <c r="F101" s="3"/>
      <c r="G101" s="3"/>
      <c r="H101" s="3"/>
      <c r="I101" s="3"/>
    </row>
    <row r="102">
      <c r="A102" s="4" t="s">
        <v>227</v>
      </c>
      <c r="B102" s="4" t="s">
        <v>228</v>
      </c>
      <c r="C102" s="3" t="str">
        <f>IFERROR(__xludf.DUMMYFUNCTION("GOOGLETRANSLATE(A102:A110, ""zh-TW"", ""zh-CN"")"),"有一个阿呆，他机车经常被偷，就算是中古车还是被偷，
有一天他突然想到如何防止机车再被偷，于是他加上4个锁，而且贴上了一个字条『看你怎么偷』，
于是他就很高兴去吃饭了。当他回来时，机车果然没被偷，")</f>
        <v>有一个阿呆，他机车经常被偷，就算是中古车还是被偷，
有一天他突然想到如何防止机车再被偷，于是他加上4个锁，而且贴上了一个字条『看你怎么偷』，
于是他就很高兴去吃饭了。当他回来时，机车果然没被偷，</v>
      </c>
      <c r="D102" s="3" t="str">
        <f>IFERROR(__xludf.DUMMYFUNCTION("GOOGLETRANSLATE(B102, ""zh-TW"", ""zh-CN"")"),"正要大笑时，却发现多了一个锁和一张纸『看你怎么骑』。")</f>
        <v>正要大笑时，却发现多了一个锁和一张纸『看你怎么骑』。</v>
      </c>
      <c r="E102" s="3"/>
      <c r="F102" s="3"/>
      <c r="G102" s="3"/>
      <c r="H102" s="3"/>
      <c r="I102" s="3"/>
    </row>
    <row r="103">
      <c r="A103" s="3"/>
      <c r="B103" s="3"/>
      <c r="C103" s="3"/>
      <c r="D103" s="3"/>
      <c r="E103" s="3"/>
      <c r="F103" s="3"/>
      <c r="G103" s="5">
        <f>COUNTA(G2:G102)</f>
        <v>26</v>
      </c>
    </row>
    <row r="104">
      <c r="A104" s="3"/>
      <c r="B104" s="3"/>
      <c r="C104" s="3"/>
      <c r="D104" s="3"/>
      <c r="E104" s="3"/>
      <c r="F104" s="3"/>
    </row>
    <row r="105">
      <c r="A105" s="3"/>
      <c r="B105" s="3"/>
      <c r="C105" s="3"/>
      <c r="D105" s="3"/>
      <c r="E105" s="3"/>
      <c r="F105" s="3"/>
    </row>
    <row r="106">
      <c r="A106" s="3"/>
      <c r="B106" s="3"/>
      <c r="C106" s="3"/>
      <c r="D106" s="3"/>
      <c r="E106" s="3"/>
      <c r="F106" s="3"/>
    </row>
    <row r="107">
      <c r="A107" s="3"/>
      <c r="B107" s="3"/>
      <c r="C107" s="3"/>
      <c r="D107" s="3"/>
      <c r="E107" s="3"/>
      <c r="F107" s="3"/>
    </row>
    <row r="108">
      <c r="A108" s="3"/>
      <c r="B108" s="3"/>
      <c r="C108" s="3"/>
      <c r="D108" s="3"/>
      <c r="E108" s="3"/>
      <c r="F108" s="3"/>
    </row>
    <row r="109">
      <c r="A109" s="3"/>
      <c r="B109" s="3"/>
      <c r="C109" s="3"/>
      <c r="D109" s="3"/>
      <c r="E109" s="3"/>
      <c r="F109" s="3"/>
    </row>
    <row r="110">
      <c r="A110" s="3"/>
      <c r="B110" s="3"/>
      <c r="C110" s="3"/>
      <c r="D110" s="3"/>
      <c r="E110" s="3"/>
      <c r="F110" s="3"/>
    </row>
    <row r="111">
      <c r="A111" s="3"/>
      <c r="B111" s="3"/>
      <c r="C111" s="3"/>
      <c r="D111" s="3"/>
      <c r="E111" s="3"/>
      <c r="F111" s="3"/>
    </row>
    <row r="112">
      <c r="A112" s="3"/>
      <c r="B112" s="3"/>
      <c r="C112" s="3"/>
      <c r="D112" s="3"/>
      <c r="E112" s="3"/>
      <c r="F112" s="3"/>
    </row>
    <row r="113">
      <c r="A113" s="3"/>
      <c r="B113" s="3"/>
      <c r="C113" s="3"/>
      <c r="D113" s="3"/>
      <c r="E113" s="3"/>
      <c r="F113" s="3"/>
    </row>
    <row r="114">
      <c r="A114" s="3"/>
      <c r="B114" s="3"/>
      <c r="C114" s="3"/>
      <c r="D114" s="3"/>
      <c r="E114" s="3"/>
      <c r="F114" s="3"/>
    </row>
    <row r="115">
      <c r="A115" s="3"/>
      <c r="B115" s="3"/>
      <c r="C115" s="3"/>
      <c r="D115" s="3"/>
      <c r="E115" s="3"/>
      <c r="F115" s="3"/>
    </row>
    <row r="116">
      <c r="A116" s="3"/>
      <c r="B116" s="3"/>
      <c r="C116" s="3"/>
      <c r="D116" s="3"/>
      <c r="E116" s="3"/>
      <c r="F116" s="3"/>
    </row>
    <row r="117">
      <c r="A117" s="3"/>
      <c r="B117" s="3"/>
      <c r="C117" s="3"/>
      <c r="D117" s="3"/>
      <c r="E117" s="3"/>
      <c r="F117" s="3"/>
    </row>
    <row r="118">
      <c r="A118" s="3"/>
      <c r="B118" s="3"/>
      <c r="C118" s="3"/>
      <c r="D118" s="3"/>
      <c r="E118" s="3"/>
      <c r="F118" s="3"/>
    </row>
    <row r="119">
      <c r="A119" s="3"/>
      <c r="B119" s="3"/>
      <c r="C119" s="3"/>
      <c r="D119" s="3"/>
      <c r="E119" s="3"/>
      <c r="F119" s="3"/>
    </row>
    <row r="120">
      <c r="A120" s="3"/>
      <c r="B120" s="3"/>
      <c r="C120" s="3"/>
      <c r="D120" s="3"/>
      <c r="E120" s="3"/>
      <c r="F120" s="3"/>
    </row>
    <row r="121">
      <c r="A121" s="3"/>
      <c r="B121" s="3"/>
      <c r="C121" s="3"/>
      <c r="D121" s="3"/>
      <c r="E121" s="3"/>
      <c r="F121" s="3"/>
    </row>
    <row r="122">
      <c r="A122" s="3"/>
      <c r="B122" s="3"/>
      <c r="C122" s="3"/>
      <c r="D122" s="3"/>
      <c r="E122" s="3"/>
      <c r="F122" s="3"/>
    </row>
    <row r="123">
      <c r="A123" s="3"/>
      <c r="B123" s="3"/>
      <c r="C123" s="3"/>
      <c r="D123" s="3"/>
      <c r="E123" s="3"/>
      <c r="F123" s="3"/>
    </row>
    <row r="124">
      <c r="A124" s="3"/>
      <c r="B124" s="3"/>
      <c r="C124" s="3"/>
      <c r="D124" s="3"/>
      <c r="E124" s="3"/>
      <c r="F124" s="3"/>
    </row>
    <row r="125">
      <c r="A125" s="3"/>
      <c r="B125" s="3"/>
      <c r="C125" s="3"/>
      <c r="D125" s="3"/>
      <c r="E125" s="3"/>
      <c r="F125" s="3"/>
    </row>
    <row r="126">
      <c r="A126" s="3"/>
      <c r="B126" s="3"/>
      <c r="C126" s="3"/>
      <c r="D126" s="3"/>
      <c r="E126" s="3"/>
      <c r="F126" s="3"/>
    </row>
    <row r="127">
      <c r="A127" s="3"/>
      <c r="B127" s="3"/>
      <c r="C127" s="3"/>
      <c r="D127" s="3"/>
      <c r="E127" s="3"/>
      <c r="F127" s="3"/>
    </row>
    <row r="128">
      <c r="A128" s="3"/>
      <c r="B128" s="3"/>
      <c r="C128" s="3"/>
      <c r="D128" s="3"/>
      <c r="E128" s="3"/>
      <c r="F128" s="3"/>
    </row>
    <row r="129">
      <c r="A129" s="3"/>
      <c r="B129" s="3"/>
      <c r="C129" s="3"/>
      <c r="D129" s="3"/>
      <c r="E129" s="3"/>
      <c r="F129" s="3"/>
    </row>
    <row r="130">
      <c r="A130" s="3"/>
      <c r="B130" s="3"/>
      <c r="C130" s="3"/>
      <c r="D130" s="3"/>
      <c r="E130" s="3"/>
      <c r="F130" s="3"/>
    </row>
    <row r="131">
      <c r="A131" s="3"/>
      <c r="B131" s="3"/>
      <c r="C131" s="3"/>
      <c r="D131" s="3"/>
      <c r="E131" s="3"/>
      <c r="F131" s="3"/>
    </row>
    <row r="132">
      <c r="A132" s="3"/>
      <c r="B132" s="3"/>
      <c r="C132" s="3"/>
      <c r="D132" s="3"/>
      <c r="E132" s="3"/>
      <c r="F132" s="3"/>
    </row>
    <row r="133">
      <c r="A133" s="3"/>
      <c r="B133" s="3"/>
      <c r="C133" s="3"/>
      <c r="D133" s="3"/>
      <c r="E133" s="3"/>
      <c r="F133" s="3"/>
    </row>
    <row r="134">
      <c r="A134" s="3"/>
      <c r="B134" s="3"/>
      <c r="C134" s="3"/>
      <c r="D134" s="3"/>
      <c r="E134" s="3"/>
      <c r="F134" s="3"/>
    </row>
    <row r="135">
      <c r="A135" s="3"/>
      <c r="B135" s="3"/>
      <c r="C135" s="3"/>
      <c r="D135" s="3"/>
      <c r="E135" s="3"/>
      <c r="F135" s="3"/>
    </row>
    <row r="136">
      <c r="A136" s="3"/>
      <c r="B136" s="3"/>
      <c r="C136" s="3"/>
      <c r="D136" s="3"/>
      <c r="E136" s="3"/>
      <c r="F136" s="3"/>
    </row>
    <row r="137">
      <c r="A137" s="3"/>
      <c r="B137" s="3"/>
      <c r="C137" s="3"/>
      <c r="D137" s="3"/>
      <c r="E137" s="3"/>
      <c r="F137" s="3"/>
    </row>
    <row r="138">
      <c r="A138" s="3"/>
      <c r="B138" s="3"/>
      <c r="C138" s="3"/>
      <c r="D138" s="3"/>
      <c r="E138" s="3"/>
      <c r="F138" s="3"/>
    </row>
    <row r="139">
      <c r="A139" s="3"/>
      <c r="B139" s="3"/>
      <c r="C139" s="3"/>
      <c r="D139" s="3"/>
      <c r="E139" s="3"/>
      <c r="F139" s="3"/>
    </row>
    <row r="140">
      <c r="A140" s="3"/>
      <c r="B140" s="3"/>
      <c r="C140" s="3"/>
      <c r="D140" s="3"/>
      <c r="E140" s="3"/>
      <c r="F140" s="3"/>
    </row>
    <row r="141">
      <c r="A141" s="3"/>
      <c r="B141" s="3"/>
      <c r="C141" s="3"/>
      <c r="D141" s="3"/>
      <c r="E141" s="3"/>
      <c r="F141" s="3"/>
    </row>
    <row r="142">
      <c r="A142" s="3"/>
      <c r="B142" s="3"/>
      <c r="C142" s="3"/>
      <c r="D142" s="3"/>
      <c r="E142" s="3"/>
      <c r="F142" s="3"/>
    </row>
    <row r="143">
      <c r="A143" s="3"/>
      <c r="B143" s="3"/>
      <c r="C143" s="3"/>
      <c r="D143" s="3"/>
      <c r="E143" s="3"/>
      <c r="F143" s="3"/>
    </row>
    <row r="144">
      <c r="A144" s="3"/>
      <c r="B144" s="3"/>
      <c r="C144" s="3"/>
      <c r="D144" s="3"/>
      <c r="E144" s="3"/>
      <c r="F144" s="3"/>
    </row>
    <row r="145">
      <c r="A145" s="3"/>
      <c r="B145" s="3"/>
      <c r="C145" s="3"/>
      <c r="D145" s="3"/>
      <c r="E145" s="3"/>
      <c r="F145" s="3"/>
    </row>
    <row r="146">
      <c r="A146" s="3"/>
      <c r="B146" s="3"/>
      <c r="C146" s="3"/>
      <c r="D146" s="3"/>
      <c r="E146" s="3"/>
      <c r="F146" s="3"/>
    </row>
    <row r="147">
      <c r="A147" s="3"/>
      <c r="B147" s="3"/>
      <c r="C147" s="3"/>
      <c r="D147" s="3"/>
      <c r="E147" s="3"/>
      <c r="F147" s="3"/>
    </row>
    <row r="148">
      <c r="A148" s="3"/>
      <c r="B148" s="3"/>
      <c r="C148" s="3"/>
      <c r="D148" s="3"/>
      <c r="E148" s="3"/>
      <c r="F148" s="3"/>
    </row>
    <row r="149">
      <c r="A149" s="3"/>
      <c r="B149" s="3"/>
      <c r="C149" s="3"/>
      <c r="D149" s="3"/>
      <c r="E149" s="3"/>
      <c r="F149" s="3"/>
    </row>
    <row r="150">
      <c r="A150" s="3"/>
      <c r="B150" s="3"/>
      <c r="C150" s="3"/>
      <c r="D150" s="3"/>
      <c r="E150" s="3"/>
      <c r="F150" s="3"/>
    </row>
    <row r="151">
      <c r="A151" s="3"/>
      <c r="B151" s="3"/>
      <c r="C151" s="3"/>
      <c r="D151" s="3"/>
      <c r="E151" s="3"/>
      <c r="F151" s="3"/>
    </row>
    <row r="152">
      <c r="A152" s="3"/>
      <c r="B152" s="3"/>
      <c r="C152" s="3"/>
      <c r="D152" s="3"/>
      <c r="E152" s="3"/>
      <c r="F152" s="3"/>
    </row>
    <row r="153">
      <c r="A153" s="3"/>
      <c r="B153" s="3"/>
      <c r="C153" s="3"/>
      <c r="D153" s="3"/>
      <c r="E153" s="3"/>
      <c r="F153" s="3"/>
    </row>
    <row r="154">
      <c r="A154" s="3"/>
      <c r="B154" s="3"/>
      <c r="C154" s="3"/>
      <c r="D154" s="3"/>
      <c r="E154" s="3"/>
      <c r="F154" s="3"/>
    </row>
    <row r="155">
      <c r="A155" s="3"/>
      <c r="B155" s="3"/>
      <c r="C155" s="3"/>
      <c r="D155" s="3"/>
      <c r="E155" s="3"/>
      <c r="F155" s="3"/>
    </row>
    <row r="156">
      <c r="A156" s="3"/>
      <c r="B156" s="3"/>
      <c r="C156" s="3"/>
      <c r="D156" s="3"/>
      <c r="E156" s="3"/>
      <c r="F156" s="3"/>
    </row>
    <row r="157">
      <c r="A157" s="3"/>
      <c r="B157" s="3"/>
      <c r="C157" s="3"/>
      <c r="D157" s="3"/>
      <c r="E157" s="3"/>
      <c r="F157" s="3"/>
    </row>
    <row r="158">
      <c r="A158" s="3"/>
      <c r="B158" s="3"/>
      <c r="C158" s="3"/>
      <c r="D158" s="3"/>
      <c r="E158" s="3"/>
      <c r="F158" s="3"/>
    </row>
    <row r="159">
      <c r="A159" s="3"/>
      <c r="B159" s="3"/>
      <c r="C159" s="3"/>
      <c r="D159" s="3"/>
      <c r="E159" s="3"/>
      <c r="F159" s="3"/>
    </row>
    <row r="160">
      <c r="A160" s="3"/>
      <c r="B160" s="3"/>
      <c r="C160" s="3"/>
      <c r="D160" s="3"/>
      <c r="E160" s="3"/>
      <c r="F160" s="3"/>
    </row>
    <row r="161">
      <c r="A161" s="3"/>
      <c r="B161" s="3"/>
      <c r="C161" s="3"/>
      <c r="D161" s="3"/>
      <c r="E161" s="3"/>
      <c r="F161" s="3"/>
    </row>
    <row r="162">
      <c r="A162" s="3"/>
      <c r="B162" s="3"/>
      <c r="C162" s="3"/>
      <c r="D162" s="3"/>
      <c r="E162" s="3"/>
      <c r="F162" s="3"/>
    </row>
    <row r="163">
      <c r="A163" s="3"/>
      <c r="B163" s="3"/>
      <c r="C163" s="3"/>
      <c r="D163" s="3"/>
      <c r="E163" s="3"/>
      <c r="F163" s="3"/>
    </row>
    <row r="164">
      <c r="A164" s="3"/>
      <c r="B164" s="3"/>
      <c r="C164" s="3"/>
      <c r="D164" s="3"/>
      <c r="E164" s="3"/>
      <c r="F164" s="3"/>
    </row>
    <row r="165">
      <c r="A165" s="3"/>
      <c r="B165" s="3"/>
      <c r="C165" s="3"/>
      <c r="D165" s="3"/>
      <c r="E165" s="3"/>
      <c r="F165" s="3"/>
    </row>
    <row r="166">
      <c r="A166" s="3"/>
      <c r="B166" s="3"/>
      <c r="C166" s="3"/>
      <c r="D166" s="3"/>
      <c r="E166" s="3"/>
      <c r="F166" s="3"/>
    </row>
    <row r="167">
      <c r="A167" s="3"/>
      <c r="B167" s="3"/>
      <c r="C167" s="3"/>
      <c r="D167" s="3"/>
      <c r="E167" s="3"/>
      <c r="F167" s="3"/>
    </row>
    <row r="168">
      <c r="A168" s="3"/>
      <c r="B168" s="3"/>
      <c r="C168" s="3"/>
      <c r="D168" s="3"/>
      <c r="E168" s="3"/>
      <c r="F168" s="3"/>
    </row>
    <row r="169">
      <c r="A169" s="3"/>
      <c r="B169" s="3"/>
      <c r="C169" s="3"/>
      <c r="D169" s="3"/>
      <c r="E169" s="3"/>
      <c r="F169" s="3"/>
    </row>
    <row r="170">
      <c r="A170" s="3"/>
      <c r="B170" s="3"/>
      <c r="C170" s="3"/>
      <c r="D170" s="3"/>
      <c r="E170" s="3"/>
      <c r="F170" s="3"/>
    </row>
    <row r="171">
      <c r="A171" s="3"/>
      <c r="B171" s="3"/>
      <c r="C171" s="3"/>
      <c r="D171" s="3"/>
      <c r="E171" s="3"/>
      <c r="F171" s="3"/>
    </row>
    <row r="172">
      <c r="A172" s="3"/>
      <c r="B172" s="3"/>
      <c r="C172" s="3"/>
      <c r="D172" s="3"/>
      <c r="E172" s="3"/>
      <c r="F172" s="3"/>
    </row>
    <row r="173">
      <c r="A173" s="3"/>
      <c r="B173" s="3"/>
      <c r="C173" s="3"/>
      <c r="D173" s="3"/>
      <c r="E173" s="3"/>
      <c r="F173" s="3"/>
    </row>
    <row r="174">
      <c r="A174" s="3"/>
      <c r="B174" s="3"/>
      <c r="C174" s="3"/>
      <c r="D174" s="3"/>
      <c r="E174" s="3"/>
      <c r="F174" s="3"/>
    </row>
    <row r="175">
      <c r="A175" s="3"/>
      <c r="B175" s="3"/>
      <c r="C175" s="3"/>
      <c r="D175" s="3"/>
      <c r="E175" s="3"/>
      <c r="F175" s="3"/>
    </row>
    <row r="176">
      <c r="A176" s="3"/>
      <c r="B176" s="3"/>
      <c r="C176" s="3"/>
      <c r="D176" s="3"/>
      <c r="E176" s="3"/>
      <c r="F176" s="3"/>
    </row>
    <row r="177">
      <c r="A177" s="3"/>
      <c r="B177" s="3"/>
      <c r="C177" s="3"/>
      <c r="D177" s="3"/>
      <c r="E177" s="3"/>
      <c r="F177" s="3"/>
    </row>
    <row r="178">
      <c r="A178" s="3"/>
      <c r="B178" s="3"/>
      <c r="C178" s="3"/>
      <c r="D178" s="3"/>
      <c r="E178" s="3"/>
      <c r="F178" s="3"/>
    </row>
    <row r="179">
      <c r="A179" s="3"/>
      <c r="B179" s="3"/>
      <c r="C179" s="3"/>
      <c r="D179" s="3"/>
      <c r="E179" s="3"/>
      <c r="F179" s="3"/>
    </row>
    <row r="180">
      <c r="A180" s="3"/>
      <c r="B180" s="3"/>
      <c r="C180" s="3"/>
      <c r="D180" s="3"/>
      <c r="E180" s="3"/>
      <c r="F180" s="3"/>
    </row>
    <row r="181">
      <c r="A181" s="3"/>
      <c r="B181" s="3"/>
      <c r="C181" s="3"/>
      <c r="D181" s="3"/>
      <c r="E181" s="3"/>
      <c r="F181" s="3"/>
    </row>
    <row r="182">
      <c r="A182" s="3"/>
      <c r="B182" s="3"/>
      <c r="C182" s="3"/>
      <c r="D182" s="3"/>
      <c r="E182" s="3"/>
      <c r="F182" s="3"/>
    </row>
    <row r="183">
      <c r="A183" s="3"/>
      <c r="B183" s="3"/>
      <c r="C183" s="3"/>
      <c r="D183" s="3"/>
      <c r="E183" s="3"/>
      <c r="F183" s="3"/>
    </row>
    <row r="184">
      <c r="A184" s="3"/>
      <c r="B184" s="3"/>
      <c r="C184" s="3"/>
      <c r="D184" s="3"/>
      <c r="E184" s="3"/>
      <c r="F184" s="3"/>
    </row>
    <row r="185">
      <c r="A185" s="3"/>
      <c r="B185" s="3"/>
      <c r="C185" s="3"/>
      <c r="D185" s="3"/>
      <c r="E185" s="3"/>
      <c r="F185" s="3"/>
    </row>
    <row r="186">
      <c r="A186" s="3"/>
      <c r="B186" s="3"/>
      <c r="C186" s="3"/>
      <c r="D186" s="3"/>
      <c r="E186" s="3"/>
      <c r="F186" s="3"/>
    </row>
    <row r="187">
      <c r="A187" s="3"/>
      <c r="B187" s="3"/>
      <c r="C187" s="3"/>
      <c r="D187" s="3"/>
      <c r="E187" s="3"/>
      <c r="F187" s="3"/>
    </row>
    <row r="188">
      <c r="A188" s="3"/>
      <c r="B188" s="3"/>
      <c r="C188" s="3"/>
      <c r="D188" s="3"/>
      <c r="E188" s="3"/>
      <c r="F188" s="3"/>
    </row>
    <row r="189">
      <c r="A189" s="3"/>
      <c r="B189" s="3"/>
      <c r="C189" s="3"/>
      <c r="D189" s="3"/>
      <c r="E189" s="3"/>
      <c r="F189" s="3"/>
    </row>
    <row r="190">
      <c r="A190" s="3"/>
      <c r="B190" s="3"/>
      <c r="C190" s="3"/>
      <c r="D190" s="3"/>
      <c r="E190" s="3"/>
      <c r="F190" s="3"/>
    </row>
    <row r="191">
      <c r="A191" s="3"/>
      <c r="B191" s="3"/>
      <c r="C191" s="3"/>
      <c r="D191" s="3"/>
      <c r="E191" s="3"/>
      <c r="F191" s="3"/>
    </row>
    <row r="192">
      <c r="A192" s="3"/>
      <c r="B192" s="3"/>
      <c r="C192" s="3"/>
      <c r="D192" s="3"/>
      <c r="E192" s="3"/>
      <c r="F192" s="3"/>
    </row>
    <row r="193">
      <c r="A193" s="3"/>
      <c r="B193" s="3"/>
      <c r="C193" s="3"/>
      <c r="D193" s="3"/>
      <c r="E193" s="3"/>
      <c r="F193" s="3"/>
    </row>
    <row r="194">
      <c r="A194" s="3"/>
      <c r="B194" s="3"/>
      <c r="C194" s="3"/>
      <c r="D194" s="3"/>
      <c r="E194" s="3"/>
      <c r="F194" s="3"/>
    </row>
    <row r="195">
      <c r="A195" s="3"/>
      <c r="B195" s="3"/>
      <c r="C195" s="3"/>
      <c r="D195" s="3"/>
      <c r="E195" s="3"/>
      <c r="F195" s="3"/>
    </row>
    <row r="196">
      <c r="A196" s="3"/>
      <c r="B196" s="3"/>
      <c r="C196" s="3"/>
      <c r="D196" s="3"/>
      <c r="E196" s="3"/>
      <c r="F196" s="3"/>
    </row>
    <row r="197">
      <c r="A197" s="3"/>
      <c r="B197" s="3"/>
      <c r="C197" s="3"/>
      <c r="D197" s="3"/>
      <c r="E197" s="3"/>
      <c r="F197" s="3"/>
    </row>
    <row r="198">
      <c r="A198" s="3"/>
      <c r="B198" s="3"/>
      <c r="C198" s="3"/>
      <c r="D198" s="3"/>
      <c r="E198" s="3"/>
      <c r="F198" s="3"/>
    </row>
    <row r="199">
      <c r="A199" s="3"/>
      <c r="B199" s="3"/>
      <c r="C199" s="3"/>
      <c r="D199" s="3"/>
      <c r="E199" s="3"/>
      <c r="F199" s="3"/>
    </row>
    <row r="200">
      <c r="A200" s="3"/>
      <c r="B200" s="3"/>
      <c r="C200" s="3"/>
      <c r="D200" s="3"/>
      <c r="E200" s="3"/>
      <c r="F200" s="3"/>
    </row>
    <row r="201">
      <c r="A201" s="3"/>
      <c r="B201" s="3"/>
      <c r="C201" s="3"/>
      <c r="D201" s="3"/>
      <c r="E201" s="3"/>
      <c r="F201" s="3"/>
    </row>
    <row r="202">
      <c r="A202" s="3"/>
      <c r="B202" s="3"/>
      <c r="C202" s="3"/>
      <c r="D202" s="3"/>
      <c r="E202" s="3"/>
      <c r="F202" s="3"/>
    </row>
    <row r="203">
      <c r="A203" s="3"/>
      <c r="B203" s="3"/>
      <c r="C203" s="3"/>
      <c r="D203" s="3"/>
      <c r="E203" s="3"/>
      <c r="F203" s="3"/>
    </row>
    <row r="204">
      <c r="A204" s="3"/>
      <c r="B204" s="3"/>
      <c r="C204" s="3"/>
      <c r="D204" s="3"/>
      <c r="E204" s="3"/>
      <c r="F204" s="3"/>
    </row>
    <row r="205">
      <c r="A205" s="3"/>
      <c r="B205" s="3"/>
      <c r="C205" s="3"/>
      <c r="D205" s="3"/>
      <c r="E205" s="3"/>
      <c r="F205" s="3"/>
    </row>
    <row r="206">
      <c r="A206" s="3"/>
      <c r="B206" s="3"/>
      <c r="C206" s="3"/>
      <c r="D206" s="3"/>
      <c r="E206" s="3"/>
      <c r="F206" s="3"/>
    </row>
    <row r="207">
      <c r="A207" s="3"/>
      <c r="B207" s="3"/>
      <c r="C207" s="3"/>
      <c r="D207" s="3"/>
      <c r="E207" s="3"/>
      <c r="F207" s="3"/>
    </row>
    <row r="208">
      <c r="A208" s="3"/>
      <c r="B208" s="3"/>
      <c r="C208" s="3"/>
      <c r="D208" s="3"/>
      <c r="E208" s="3"/>
      <c r="F208" s="3"/>
    </row>
    <row r="209">
      <c r="A209" s="3"/>
      <c r="B209" s="3"/>
      <c r="C209" s="3"/>
      <c r="D209" s="3"/>
      <c r="E209" s="3"/>
      <c r="F209" s="3"/>
    </row>
    <row r="210">
      <c r="A210" s="3"/>
      <c r="B210" s="3"/>
      <c r="C210" s="3"/>
      <c r="D210" s="3"/>
      <c r="E210" s="3"/>
      <c r="F210" s="3"/>
    </row>
    <row r="211">
      <c r="A211" s="3"/>
      <c r="B211" s="3"/>
      <c r="C211" s="3"/>
      <c r="D211" s="3"/>
      <c r="E211" s="3"/>
      <c r="F211" s="3"/>
    </row>
    <row r="212">
      <c r="A212" s="3"/>
      <c r="B212" s="3"/>
      <c r="C212" s="3"/>
      <c r="D212" s="3"/>
      <c r="E212" s="3"/>
      <c r="F212" s="3"/>
    </row>
    <row r="213">
      <c r="A213" s="3"/>
      <c r="B213" s="3"/>
      <c r="C213" s="3"/>
      <c r="D213" s="3"/>
      <c r="E213" s="3"/>
      <c r="F213" s="3"/>
    </row>
    <row r="214">
      <c r="A214" s="3"/>
      <c r="B214" s="3"/>
      <c r="C214" s="3"/>
      <c r="D214" s="3"/>
      <c r="E214" s="3"/>
      <c r="F214" s="3"/>
    </row>
    <row r="215">
      <c r="A215" s="3"/>
      <c r="B215" s="3"/>
      <c r="C215" s="3"/>
      <c r="D215" s="3"/>
      <c r="E215" s="3"/>
      <c r="F215" s="3"/>
    </row>
    <row r="216">
      <c r="A216" s="3"/>
      <c r="B216" s="3"/>
      <c r="C216" s="3"/>
      <c r="D216" s="3"/>
      <c r="E216" s="3"/>
      <c r="F216" s="3"/>
    </row>
    <row r="217">
      <c r="A217" s="3"/>
      <c r="B217" s="3"/>
      <c r="C217" s="3"/>
      <c r="D217" s="3"/>
      <c r="E217" s="3"/>
      <c r="F217" s="3"/>
    </row>
    <row r="218">
      <c r="A218" s="3"/>
      <c r="B218" s="3"/>
      <c r="C218" s="3"/>
      <c r="D218" s="3"/>
      <c r="E218" s="3"/>
      <c r="F218" s="3"/>
    </row>
    <row r="219">
      <c r="A219" s="3"/>
      <c r="B219" s="3"/>
      <c r="C219" s="3"/>
      <c r="D219" s="3"/>
      <c r="E219" s="3"/>
      <c r="F219" s="3"/>
    </row>
    <row r="220">
      <c r="A220" s="3"/>
      <c r="B220" s="3"/>
      <c r="C220" s="3"/>
      <c r="D220" s="3"/>
      <c r="E220" s="3"/>
      <c r="F220" s="3"/>
    </row>
    <row r="221">
      <c r="A221" s="3"/>
      <c r="B221" s="3"/>
      <c r="C221" s="3"/>
      <c r="D221" s="3"/>
      <c r="E221" s="3"/>
      <c r="F221" s="3"/>
    </row>
    <row r="222">
      <c r="A222" s="3"/>
      <c r="B222" s="3"/>
      <c r="C222" s="3"/>
      <c r="D222" s="3"/>
      <c r="E222" s="3"/>
      <c r="F222" s="3"/>
    </row>
    <row r="223">
      <c r="A223" s="3"/>
      <c r="B223" s="3"/>
      <c r="C223" s="3"/>
      <c r="D223" s="3"/>
      <c r="E223" s="3"/>
      <c r="F223" s="3"/>
    </row>
    <row r="224">
      <c r="A224" s="3"/>
      <c r="B224" s="3"/>
      <c r="C224" s="3"/>
      <c r="D224" s="3"/>
      <c r="E224" s="3"/>
      <c r="F224" s="3"/>
    </row>
    <row r="225">
      <c r="A225" s="3"/>
      <c r="B225" s="3"/>
      <c r="C225" s="3"/>
      <c r="D225" s="3"/>
      <c r="E225" s="3"/>
      <c r="F225" s="3"/>
    </row>
    <row r="226">
      <c r="A226" s="3"/>
      <c r="B226" s="3"/>
      <c r="C226" s="3"/>
      <c r="D226" s="3"/>
      <c r="E226" s="3"/>
      <c r="F226" s="3"/>
    </row>
    <row r="227">
      <c r="A227" s="3"/>
      <c r="B227" s="3"/>
      <c r="C227" s="3"/>
      <c r="D227" s="3"/>
      <c r="E227" s="3"/>
      <c r="F227" s="3"/>
    </row>
    <row r="228">
      <c r="A228" s="3"/>
      <c r="B228" s="3"/>
      <c r="C228" s="3"/>
      <c r="D228" s="3"/>
      <c r="E228" s="3"/>
      <c r="F228" s="3"/>
    </row>
    <row r="229">
      <c r="A229" s="3"/>
      <c r="B229" s="3"/>
      <c r="C229" s="3"/>
      <c r="D229" s="3"/>
      <c r="E229" s="3"/>
      <c r="F229" s="3"/>
    </row>
    <row r="230">
      <c r="A230" s="3"/>
      <c r="B230" s="3"/>
      <c r="C230" s="3"/>
      <c r="D230" s="3"/>
      <c r="E230" s="3"/>
      <c r="F230" s="3"/>
    </row>
    <row r="231">
      <c r="A231" s="3"/>
      <c r="B231" s="3"/>
      <c r="C231" s="3"/>
      <c r="D231" s="3"/>
      <c r="E231" s="3"/>
      <c r="F231" s="3"/>
    </row>
    <row r="232">
      <c r="A232" s="3"/>
      <c r="B232" s="3"/>
      <c r="C232" s="3"/>
      <c r="D232" s="3"/>
      <c r="E232" s="3"/>
      <c r="F232" s="3"/>
    </row>
    <row r="233">
      <c r="A233" s="3"/>
      <c r="B233" s="3"/>
      <c r="C233" s="3"/>
      <c r="D233" s="3"/>
      <c r="E233" s="3"/>
      <c r="F233" s="3"/>
    </row>
    <row r="234">
      <c r="A234" s="3"/>
      <c r="B234" s="3"/>
      <c r="C234" s="3"/>
      <c r="D234" s="3"/>
      <c r="E234" s="3"/>
      <c r="F234" s="3"/>
    </row>
    <row r="235">
      <c r="A235" s="3"/>
      <c r="B235" s="3"/>
      <c r="C235" s="3"/>
      <c r="D235" s="3"/>
      <c r="E235" s="3"/>
      <c r="F235" s="3"/>
    </row>
    <row r="236">
      <c r="A236" s="3"/>
      <c r="B236" s="3"/>
      <c r="C236" s="3"/>
      <c r="D236" s="3"/>
      <c r="E236" s="3"/>
      <c r="F236" s="3"/>
    </row>
    <row r="237">
      <c r="A237" s="3"/>
      <c r="B237" s="3"/>
      <c r="C237" s="3"/>
      <c r="D237" s="3"/>
      <c r="E237" s="3"/>
      <c r="F237" s="3"/>
    </row>
    <row r="238">
      <c r="A238" s="3"/>
      <c r="B238" s="3"/>
      <c r="C238" s="3"/>
      <c r="D238" s="3"/>
      <c r="E238" s="3"/>
      <c r="F238" s="3"/>
    </row>
    <row r="239">
      <c r="A239" s="3"/>
      <c r="B239" s="3"/>
      <c r="C239" s="3"/>
      <c r="D239" s="3"/>
      <c r="E239" s="3"/>
      <c r="F239" s="3"/>
    </row>
    <row r="240">
      <c r="A240" s="3"/>
      <c r="B240" s="3"/>
      <c r="C240" s="3"/>
      <c r="D240" s="3"/>
      <c r="E240" s="3"/>
      <c r="F240" s="3"/>
    </row>
    <row r="241">
      <c r="A241" s="3"/>
      <c r="B241" s="3"/>
      <c r="C241" s="3"/>
      <c r="D241" s="3"/>
      <c r="E241" s="3"/>
      <c r="F241" s="3"/>
    </row>
    <row r="242">
      <c r="A242" s="3"/>
      <c r="B242" s="3"/>
      <c r="C242" s="3"/>
      <c r="D242" s="3"/>
      <c r="E242" s="3"/>
      <c r="F242" s="3"/>
    </row>
    <row r="243">
      <c r="A243" s="3"/>
      <c r="B243" s="3"/>
      <c r="C243" s="3"/>
      <c r="D243" s="3"/>
      <c r="E243" s="3"/>
      <c r="F243" s="3"/>
    </row>
    <row r="244">
      <c r="A244" s="3"/>
      <c r="B244" s="3"/>
      <c r="C244" s="3"/>
      <c r="D244" s="3"/>
      <c r="E244" s="3"/>
      <c r="F244" s="3"/>
    </row>
    <row r="245">
      <c r="A245" s="3"/>
      <c r="B245" s="3"/>
      <c r="C245" s="3"/>
      <c r="D245" s="3"/>
      <c r="E245" s="3"/>
      <c r="F245" s="3"/>
    </row>
    <row r="246">
      <c r="A246" s="3"/>
      <c r="B246" s="3"/>
      <c r="C246" s="3"/>
      <c r="D246" s="3"/>
      <c r="E246" s="3"/>
      <c r="F246" s="3"/>
    </row>
    <row r="247">
      <c r="A247" s="3"/>
      <c r="B247" s="3"/>
      <c r="C247" s="3"/>
      <c r="D247" s="3"/>
      <c r="E247" s="3"/>
      <c r="F247" s="3"/>
    </row>
    <row r="248">
      <c r="A248" s="3"/>
      <c r="B248" s="3"/>
      <c r="C248" s="3"/>
      <c r="D248" s="3"/>
      <c r="E248" s="3"/>
      <c r="F248" s="3"/>
    </row>
    <row r="249">
      <c r="A249" s="3"/>
      <c r="B249" s="3"/>
      <c r="C249" s="3"/>
      <c r="D249" s="3"/>
      <c r="E249" s="3"/>
      <c r="F249" s="3"/>
    </row>
    <row r="250">
      <c r="A250" s="3"/>
      <c r="B250" s="3"/>
      <c r="C250" s="3"/>
      <c r="D250" s="3"/>
      <c r="E250" s="3"/>
      <c r="F250" s="3"/>
    </row>
    <row r="251">
      <c r="A251" s="3"/>
      <c r="B251" s="3"/>
      <c r="C251" s="3"/>
      <c r="D251" s="3"/>
      <c r="E251" s="3"/>
      <c r="F251" s="3"/>
    </row>
    <row r="252">
      <c r="A252" s="3"/>
      <c r="B252" s="3"/>
      <c r="C252" s="3"/>
      <c r="D252" s="3"/>
      <c r="E252" s="3"/>
      <c r="F252" s="3"/>
    </row>
    <row r="253">
      <c r="A253" s="3"/>
      <c r="B253" s="3"/>
      <c r="C253" s="3"/>
      <c r="D253" s="3"/>
      <c r="E253" s="3"/>
      <c r="F253" s="3"/>
    </row>
    <row r="254">
      <c r="A254" s="3"/>
      <c r="B254" s="3"/>
      <c r="C254" s="3"/>
      <c r="D254" s="3"/>
      <c r="E254" s="3"/>
      <c r="F254" s="3"/>
    </row>
    <row r="255">
      <c r="A255" s="3"/>
      <c r="B255" s="3"/>
      <c r="C255" s="3"/>
      <c r="D255" s="3"/>
      <c r="E255" s="3"/>
      <c r="F255" s="3"/>
    </row>
    <row r="256">
      <c r="A256" s="3"/>
      <c r="B256" s="3"/>
      <c r="C256" s="3"/>
      <c r="D256" s="3"/>
      <c r="E256" s="3"/>
      <c r="F256" s="3"/>
    </row>
    <row r="257">
      <c r="A257" s="3"/>
      <c r="B257" s="3"/>
      <c r="C257" s="3"/>
      <c r="D257" s="3"/>
      <c r="E257" s="3"/>
      <c r="F257" s="3"/>
    </row>
    <row r="258">
      <c r="A258" s="3"/>
      <c r="B258" s="3"/>
      <c r="C258" s="3"/>
      <c r="D258" s="3"/>
      <c r="E258" s="3"/>
      <c r="F258" s="3"/>
    </row>
    <row r="259">
      <c r="A259" s="3"/>
      <c r="B259" s="3"/>
      <c r="C259" s="3"/>
      <c r="D259" s="3"/>
      <c r="E259" s="3"/>
      <c r="F259" s="3"/>
    </row>
    <row r="260">
      <c r="A260" s="3"/>
      <c r="B260" s="3"/>
      <c r="C260" s="3"/>
      <c r="D260" s="3"/>
      <c r="E260" s="3"/>
      <c r="F260" s="3"/>
    </row>
    <row r="261">
      <c r="A261" s="3"/>
      <c r="B261" s="3"/>
      <c r="C261" s="3"/>
      <c r="D261" s="3"/>
      <c r="E261" s="3"/>
      <c r="F261" s="3"/>
    </row>
    <row r="262">
      <c r="A262" s="3"/>
      <c r="B262" s="3"/>
      <c r="C262" s="3"/>
      <c r="D262" s="3"/>
      <c r="E262" s="3"/>
      <c r="F262" s="3"/>
    </row>
    <row r="263">
      <c r="A263" s="3"/>
      <c r="B263" s="3"/>
      <c r="C263" s="3"/>
      <c r="D263" s="3"/>
      <c r="E263" s="3"/>
      <c r="F263" s="3"/>
    </row>
    <row r="264">
      <c r="A264" s="3"/>
      <c r="B264" s="3"/>
      <c r="C264" s="3"/>
      <c r="D264" s="3"/>
      <c r="E264" s="3"/>
      <c r="F264" s="3"/>
    </row>
    <row r="265">
      <c r="A265" s="3"/>
      <c r="B265" s="3"/>
      <c r="C265" s="3"/>
      <c r="D265" s="3"/>
      <c r="E265" s="3"/>
      <c r="F265" s="3"/>
    </row>
    <row r="266">
      <c r="A266" s="3"/>
      <c r="B266" s="3"/>
      <c r="C266" s="3"/>
      <c r="D266" s="3"/>
      <c r="E266" s="3"/>
      <c r="F266" s="3"/>
    </row>
    <row r="267">
      <c r="A267" s="3"/>
      <c r="B267" s="3"/>
      <c r="C267" s="3"/>
      <c r="D267" s="3"/>
      <c r="E267" s="3"/>
      <c r="F267" s="3"/>
    </row>
    <row r="268">
      <c r="A268" s="3"/>
      <c r="B268" s="3"/>
      <c r="C268" s="3"/>
      <c r="D268" s="3"/>
      <c r="E268" s="3"/>
      <c r="F268" s="3"/>
    </row>
    <row r="269">
      <c r="A269" s="3"/>
      <c r="B269" s="3"/>
      <c r="C269" s="3"/>
      <c r="D269" s="3"/>
      <c r="E269" s="3"/>
      <c r="F269" s="3"/>
    </row>
    <row r="270">
      <c r="A270" s="3"/>
      <c r="B270" s="3"/>
      <c r="C270" s="3"/>
      <c r="D270" s="3"/>
      <c r="E270" s="3"/>
      <c r="F270" s="3"/>
    </row>
    <row r="271">
      <c r="A271" s="3"/>
      <c r="B271" s="3"/>
      <c r="C271" s="3"/>
      <c r="D271" s="3"/>
      <c r="E271" s="3"/>
      <c r="F271" s="3"/>
    </row>
    <row r="272">
      <c r="A272" s="3"/>
      <c r="B272" s="3"/>
      <c r="C272" s="3"/>
      <c r="D272" s="3"/>
      <c r="E272" s="3"/>
      <c r="F272" s="3"/>
    </row>
    <row r="273">
      <c r="A273" s="3"/>
      <c r="B273" s="3"/>
      <c r="C273" s="3"/>
      <c r="D273" s="3"/>
      <c r="E273" s="3"/>
      <c r="F273" s="3"/>
    </row>
    <row r="274">
      <c r="A274" s="3"/>
      <c r="B274" s="3"/>
      <c r="C274" s="3"/>
      <c r="D274" s="3"/>
      <c r="E274" s="3"/>
      <c r="F274" s="3"/>
    </row>
    <row r="275">
      <c r="A275" s="3"/>
      <c r="B275" s="3"/>
      <c r="C275" s="3"/>
      <c r="D275" s="3"/>
      <c r="E275" s="3"/>
      <c r="F275" s="3"/>
    </row>
    <row r="276">
      <c r="A276" s="3"/>
      <c r="B276" s="3"/>
      <c r="C276" s="3"/>
      <c r="D276" s="3"/>
      <c r="E276" s="3"/>
      <c r="F276" s="3"/>
    </row>
    <row r="277">
      <c r="A277" s="3"/>
      <c r="B277" s="3"/>
      <c r="C277" s="3"/>
      <c r="D277" s="3"/>
      <c r="E277" s="3"/>
      <c r="F277" s="3"/>
    </row>
    <row r="278">
      <c r="A278" s="3"/>
      <c r="B278" s="3"/>
      <c r="C278" s="3"/>
      <c r="D278" s="3"/>
      <c r="E278" s="3"/>
      <c r="F278" s="3"/>
    </row>
    <row r="279">
      <c r="A279" s="3"/>
      <c r="B279" s="3"/>
      <c r="C279" s="3"/>
      <c r="D279" s="3"/>
      <c r="E279" s="3"/>
      <c r="F279" s="3"/>
    </row>
    <row r="280">
      <c r="A280" s="3"/>
      <c r="B280" s="3"/>
      <c r="C280" s="3"/>
      <c r="D280" s="3"/>
      <c r="E280" s="3"/>
      <c r="F280" s="3"/>
    </row>
    <row r="281">
      <c r="A281" s="3"/>
      <c r="B281" s="3"/>
      <c r="C281" s="3"/>
      <c r="D281" s="3"/>
      <c r="E281" s="3"/>
      <c r="F281" s="3"/>
    </row>
    <row r="282">
      <c r="A282" s="3"/>
      <c r="B282" s="3"/>
      <c r="C282" s="3"/>
      <c r="D282" s="3"/>
      <c r="E282" s="3"/>
      <c r="F282" s="3"/>
    </row>
    <row r="283">
      <c r="A283" s="3"/>
      <c r="B283" s="3"/>
      <c r="C283" s="3"/>
      <c r="D283" s="3"/>
      <c r="E283" s="3"/>
      <c r="F283" s="3"/>
    </row>
    <row r="284">
      <c r="A284" s="3"/>
      <c r="B284" s="3"/>
      <c r="C284" s="3"/>
      <c r="D284" s="3"/>
      <c r="E284" s="3"/>
      <c r="F284" s="3"/>
    </row>
    <row r="285">
      <c r="A285" s="3"/>
      <c r="B285" s="3"/>
      <c r="C285" s="3"/>
      <c r="D285" s="3"/>
      <c r="E285" s="3"/>
      <c r="F285" s="3"/>
    </row>
    <row r="286">
      <c r="A286" s="3"/>
      <c r="B286" s="3"/>
      <c r="C286" s="3"/>
      <c r="D286" s="3"/>
      <c r="E286" s="3"/>
      <c r="F286" s="3"/>
    </row>
    <row r="287">
      <c r="A287" s="3"/>
      <c r="B287" s="3"/>
      <c r="C287" s="3"/>
      <c r="D287" s="3"/>
      <c r="E287" s="3"/>
      <c r="F287" s="3"/>
    </row>
    <row r="288">
      <c r="A288" s="3"/>
      <c r="B288" s="3"/>
      <c r="C288" s="3"/>
      <c r="D288" s="3"/>
      <c r="E288" s="3"/>
      <c r="F288" s="3"/>
    </row>
    <row r="289">
      <c r="A289" s="3"/>
      <c r="B289" s="3"/>
      <c r="C289" s="3"/>
      <c r="D289" s="3"/>
      <c r="E289" s="3"/>
      <c r="F289" s="3"/>
    </row>
    <row r="290">
      <c r="A290" s="3"/>
      <c r="B290" s="3"/>
      <c r="C290" s="3"/>
      <c r="D290" s="3"/>
      <c r="E290" s="3"/>
      <c r="F290" s="3"/>
    </row>
    <row r="291">
      <c r="A291" s="3"/>
      <c r="B291" s="3"/>
      <c r="C291" s="3"/>
      <c r="D291" s="3"/>
      <c r="E291" s="3"/>
      <c r="F291" s="3"/>
    </row>
    <row r="292">
      <c r="A292" s="3"/>
      <c r="B292" s="3"/>
      <c r="C292" s="3"/>
      <c r="D292" s="3"/>
      <c r="E292" s="3"/>
      <c r="F292" s="3"/>
    </row>
    <row r="293">
      <c r="A293" s="3"/>
      <c r="B293" s="3"/>
      <c r="C293" s="3"/>
      <c r="D293" s="3"/>
      <c r="E293" s="3"/>
      <c r="F293" s="3"/>
    </row>
    <row r="294">
      <c r="A294" s="3"/>
      <c r="B294" s="3"/>
      <c r="C294" s="3"/>
      <c r="D294" s="3"/>
      <c r="E294" s="3"/>
      <c r="F294" s="3"/>
    </row>
    <row r="295">
      <c r="A295" s="3"/>
      <c r="B295" s="3"/>
      <c r="C295" s="3"/>
      <c r="D295" s="3"/>
      <c r="E295" s="3"/>
      <c r="F295" s="3"/>
    </row>
    <row r="296">
      <c r="A296" s="3"/>
      <c r="B296" s="3"/>
      <c r="C296" s="3"/>
      <c r="D296" s="3"/>
      <c r="E296" s="3"/>
      <c r="F296" s="3"/>
    </row>
    <row r="297">
      <c r="A297" s="3"/>
      <c r="B297" s="3"/>
      <c r="C297" s="3"/>
      <c r="D297" s="3"/>
      <c r="E297" s="3"/>
      <c r="F297" s="3"/>
    </row>
    <row r="298">
      <c r="A298" s="3"/>
      <c r="B298" s="3"/>
      <c r="C298" s="3"/>
      <c r="D298" s="3"/>
      <c r="E298" s="3"/>
      <c r="F298" s="3"/>
    </row>
    <row r="299">
      <c r="A299" s="3"/>
      <c r="B299" s="3"/>
      <c r="C299" s="3"/>
      <c r="D299" s="3"/>
      <c r="E299" s="3"/>
      <c r="F299" s="3"/>
    </row>
    <row r="300">
      <c r="A300" s="3"/>
      <c r="B300" s="3"/>
      <c r="C300" s="3"/>
      <c r="D300" s="3"/>
      <c r="E300" s="3"/>
      <c r="F300" s="3"/>
    </row>
    <row r="301">
      <c r="A301" s="3"/>
      <c r="B301" s="3"/>
      <c r="C301" s="3"/>
      <c r="D301" s="3"/>
      <c r="E301" s="3"/>
      <c r="F301" s="3"/>
    </row>
    <row r="302">
      <c r="A302" s="3"/>
      <c r="B302" s="3"/>
      <c r="C302" s="3"/>
      <c r="D302" s="3"/>
      <c r="E302" s="3"/>
      <c r="F302" s="3"/>
    </row>
    <row r="303">
      <c r="A303" s="3"/>
      <c r="B303" s="3"/>
      <c r="C303" s="3"/>
      <c r="D303" s="3"/>
      <c r="E303" s="3"/>
      <c r="F303" s="3"/>
    </row>
    <row r="304">
      <c r="A304" s="3"/>
      <c r="B304" s="3"/>
      <c r="C304" s="3"/>
      <c r="D304" s="3"/>
      <c r="E304" s="3"/>
      <c r="F304" s="3"/>
    </row>
    <row r="305">
      <c r="A305" s="3"/>
      <c r="B305" s="3"/>
      <c r="C305" s="3"/>
      <c r="D305" s="3"/>
      <c r="E305" s="3"/>
      <c r="F305" s="3"/>
    </row>
    <row r="306">
      <c r="A306" s="3"/>
      <c r="B306" s="3"/>
      <c r="C306" s="3"/>
      <c r="D306" s="3"/>
      <c r="E306" s="3"/>
      <c r="F306" s="3"/>
    </row>
    <row r="307">
      <c r="A307" s="3"/>
      <c r="B307" s="3"/>
      <c r="C307" s="3"/>
      <c r="D307" s="3"/>
      <c r="E307" s="3"/>
      <c r="F307" s="3"/>
    </row>
    <row r="308">
      <c r="A308" s="3"/>
      <c r="B308" s="3"/>
      <c r="C308" s="3"/>
      <c r="D308" s="3"/>
      <c r="E308" s="3"/>
      <c r="F308" s="3"/>
    </row>
    <row r="309">
      <c r="A309" s="3"/>
      <c r="B309" s="3"/>
      <c r="C309" s="3"/>
      <c r="D309" s="3"/>
      <c r="E309" s="3"/>
      <c r="F309" s="3"/>
    </row>
    <row r="310">
      <c r="A310" s="3"/>
      <c r="B310" s="3"/>
      <c r="C310" s="3"/>
      <c r="D310" s="3"/>
      <c r="E310" s="3"/>
      <c r="F310" s="3"/>
    </row>
    <row r="311">
      <c r="A311" s="3"/>
      <c r="B311" s="3"/>
      <c r="C311" s="3"/>
      <c r="D311" s="3"/>
      <c r="E311" s="3"/>
      <c r="F311" s="3"/>
    </row>
    <row r="312">
      <c r="A312" s="3"/>
      <c r="B312" s="3"/>
      <c r="C312" s="3"/>
      <c r="D312" s="3"/>
      <c r="E312" s="3"/>
      <c r="F312" s="3"/>
    </row>
    <row r="313">
      <c r="A313" s="3"/>
      <c r="B313" s="3"/>
      <c r="C313" s="3"/>
      <c r="D313" s="3"/>
      <c r="E313" s="3"/>
      <c r="F313" s="3"/>
    </row>
    <row r="314">
      <c r="A314" s="3"/>
      <c r="B314" s="3"/>
      <c r="C314" s="3"/>
      <c r="D314" s="3"/>
      <c r="E314" s="3"/>
      <c r="F314" s="3"/>
    </row>
    <row r="315">
      <c r="A315" s="3"/>
      <c r="B315" s="3"/>
      <c r="C315" s="3"/>
      <c r="D315" s="3"/>
      <c r="E315" s="3"/>
      <c r="F315" s="3"/>
    </row>
    <row r="316">
      <c r="A316" s="3"/>
      <c r="B316" s="3"/>
      <c r="C316" s="3"/>
      <c r="D316" s="3"/>
      <c r="E316" s="3"/>
      <c r="F316" s="3"/>
    </row>
    <row r="317">
      <c r="A317" s="3"/>
      <c r="B317" s="3"/>
      <c r="C317" s="3"/>
      <c r="D317" s="3"/>
      <c r="E317" s="3"/>
      <c r="F317" s="3"/>
    </row>
    <row r="318">
      <c r="A318" s="3"/>
      <c r="B318" s="3"/>
      <c r="C318" s="3"/>
      <c r="D318" s="3"/>
      <c r="E318" s="3"/>
      <c r="F318" s="3"/>
    </row>
    <row r="319">
      <c r="A319" s="3"/>
      <c r="B319" s="3"/>
      <c r="C319" s="3"/>
      <c r="D319" s="3"/>
      <c r="E319" s="3"/>
      <c r="F319" s="3"/>
    </row>
    <row r="320">
      <c r="A320" s="3"/>
      <c r="B320" s="3"/>
      <c r="C320" s="3"/>
      <c r="D320" s="3"/>
      <c r="E320" s="3"/>
      <c r="F320" s="3"/>
    </row>
    <row r="321">
      <c r="A321" s="3"/>
      <c r="B321" s="3"/>
      <c r="C321" s="3"/>
      <c r="D321" s="3"/>
      <c r="E321" s="3"/>
      <c r="F321" s="3"/>
    </row>
    <row r="322">
      <c r="A322" s="3"/>
      <c r="B322" s="3"/>
      <c r="C322" s="3"/>
      <c r="D322" s="3"/>
      <c r="E322" s="3"/>
      <c r="F322" s="3"/>
    </row>
    <row r="323">
      <c r="A323" s="3"/>
      <c r="B323" s="3"/>
      <c r="C323" s="3"/>
      <c r="D323" s="3"/>
      <c r="E323" s="3"/>
      <c r="F323" s="3"/>
    </row>
    <row r="324">
      <c r="A324" s="3"/>
      <c r="B324" s="3"/>
      <c r="C324" s="3"/>
      <c r="D324" s="3"/>
      <c r="E324" s="3"/>
      <c r="F324" s="3"/>
    </row>
    <row r="325">
      <c r="A325" s="3"/>
      <c r="B325" s="3"/>
      <c r="C325" s="3"/>
      <c r="D325" s="3"/>
      <c r="E325" s="3"/>
      <c r="F325" s="3"/>
    </row>
    <row r="326">
      <c r="A326" s="3"/>
      <c r="B326" s="3"/>
      <c r="C326" s="3"/>
      <c r="D326" s="3"/>
      <c r="E326" s="3"/>
      <c r="F326" s="3"/>
    </row>
    <row r="327">
      <c r="A327" s="3"/>
      <c r="B327" s="3"/>
      <c r="C327" s="3"/>
      <c r="D327" s="3"/>
      <c r="E327" s="3"/>
      <c r="F327" s="3"/>
    </row>
    <row r="328">
      <c r="A328" s="3"/>
      <c r="B328" s="3"/>
      <c r="C328" s="3"/>
      <c r="D328" s="3"/>
      <c r="E328" s="3"/>
      <c r="F328" s="3"/>
    </row>
    <row r="329">
      <c r="A329" s="3"/>
      <c r="B329" s="3"/>
      <c r="C329" s="3"/>
      <c r="D329" s="3"/>
      <c r="E329" s="3"/>
      <c r="F329" s="3"/>
    </row>
    <row r="330">
      <c r="A330" s="3"/>
      <c r="B330" s="3"/>
      <c r="C330" s="3"/>
      <c r="D330" s="3"/>
      <c r="E330" s="3"/>
      <c r="F330" s="3"/>
    </row>
    <row r="331">
      <c r="A331" s="3"/>
      <c r="B331" s="3"/>
      <c r="C331" s="3"/>
      <c r="D331" s="3"/>
      <c r="E331" s="3"/>
      <c r="F331" s="3"/>
    </row>
    <row r="332">
      <c r="A332" s="3"/>
      <c r="B332" s="3"/>
      <c r="C332" s="3"/>
      <c r="D332" s="3"/>
      <c r="E332" s="3"/>
      <c r="F332" s="3"/>
    </row>
    <row r="333">
      <c r="A333" s="3"/>
      <c r="B333" s="3"/>
      <c r="C333" s="3"/>
      <c r="D333" s="3"/>
      <c r="E333" s="3"/>
      <c r="F333" s="3"/>
    </row>
    <row r="334">
      <c r="A334" s="3"/>
      <c r="B334" s="3"/>
      <c r="C334" s="3"/>
      <c r="D334" s="3"/>
      <c r="E334" s="3"/>
      <c r="F334" s="3"/>
    </row>
    <row r="335">
      <c r="A335" s="3"/>
      <c r="B335" s="3"/>
      <c r="C335" s="3"/>
      <c r="D335" s="3"/>
      <c r="E335" s="3"/>
      <c r="F335" s="3"/>
    </row>
    <row r="336">
      <c r="A336" s="3"/>
      <c r="B336" s="3"/>
      <c r="C336" s="3"/>
      <c r="D336" s="3"/>
      <c r="E336" s="3"/>
      <c r="F336" s="3"/>
    </row>
    <row r="337">
      <c r="A337" s="3"/>
      <c r="B337" s="3"/>
      <c r="C337" s="3"/>
      <c r="D337" s="3"/>
      <c r="E337" s="3"/>
      <c r="F337" s="3"/>
    </row>
    <row r="338">
      <c r="A338" s="3"/>
      <c r="B338" s="3"/>
      <c r="C338" s="3"/>
      <c r="D338" s="3"/>
      <c r="E338" s="3"/>
      <c r="F338" s="3"/>
    </row>
    <row r="339">
      <c r="A339" s="3"/>
      <c r="B339" s="3"/>
      <c r="C339" s="3"/>
      <c r="D339" s="3"/>
      <c r="E339" s="3"/>
      <c r="F339" s="3"/>
    </row>
    <row r="340">
      <c r="A340" s="3"/>
      <c r="B340" s="3"/>
      <c r="C340" s="3"/>
      <c r="D340" s="3"/>
      <c r="E340" s="3"/>
      <c r="F340" s="3"/>
    </row>
    <row r="341">
      <c r="A341" s="3"/>
      <c r="B341" s="3"/>
      <c r="C341" s="3"/>
      <c r="D341" s="3"/>
      <c r="E341" s="3"/>
      <c r="F341" s="3"/>
    </row>
    <row r="342">
      <c r="A342" s="3"/>
      <c r="B342" s="3"/>
      <c r="C342" s="3"/>
      <c r="D342" s="3"/>
      <c r="E342" s="3"/>
      <c r="F342" s="3"/>
    </row>
    <row r="343">
      <c r="A343" s="3"/>
      <c r="B343" s="3"/>
      <c r="C343" s="3"/>
      <c r="D343" s="3"/>
      <c r="E343" s="3"/>
      <c r="F343" s="3"/>
    </row>
    <row r="344">
      <c r="A344" s="3"/>
      <c r="B344" s="3"/>
      <c r="C344" s="3"/>
      <c r="D344" s="3"/>
      <c r="E344" s="3"/>
      <c r="F344" s="3"/>
    </row>
    <row r="345">
      <c r="A345" s="3"/>
      <c r="B345" s="3"/>
      <c r="C345" s="3"/>
      <c r="D345" s="3"/>
      <c r="E345" s="3"/>
      <c r="F345" s="3"/>
    </row>
    <row r="346">
      <c r="A346" s="3"/>
      <c r="B346" s="3"/>
      <c r="C346" s="3"/>
      <c r="D346" s="3"/>
      <c r="E346" s="3"/>
      <c r="F346" s="3"/>
    </row>
    <row r="347">
      <c r="A347" s="3"/>
      <c r="B347" s="3"/>
      <c r="C347" s="3"/>
      <c r="D347" s="3"/>
      <c r="E347" s="3"/>
      <c r="F347" s="3"/>
    </row>
    <row r="348">
      <c r="A348" s="3"/>
      <c r="B348" s="3"/>
      <c r="C348" s="3"/>
      <c r="D348" s="3"/>
      <c r="E348" s="3"/>
      <c r="F348" s="3"/>
    </row>
    <row r="349">
      <c r="A349" s="3"/>
      <c r="B349" s="3"/>
      <c r="C349" s="3"/>
      <c r="D349" s="3"/>
      <c r="E349" s="3"/>
      <c r="F349" s="3"/>
    </row>
    <row r="350">
      <c r="A350" s="3"/>
      <c r="B350" s="3"/>
      <c r="C350" s="3"/>
      <c r="D350" s="3"/>
      <c r="E350" s="3"/>
      <c r="F350" s="3"/>
    </row>
    <row r="351">
      <c r="A351" s="3"/>
      <c r="B351" s="3"/>
      <c r="C351" s="3"/>
      <c r="D351" s="3"/>
      <c r="E351" s="3"/>
      <c r="F351" s="3"/>
    </row>
    <row r="352">
      <c r="A352" s="3"/>
      <c r="B352" s="3"/>
      <c r="C352" s="3"/>
      <c r="D352" s="3"/>
      <c r="E352" s="3"/>
      <c r="F352" s="3"/>
    </row>
    <row r="353">
      <c r="A353" s="3"/>
      <c r="B353" s="3"/>
      <c r="C353" s="3"/>
      <c r="D353" s="3"/>
      <c r="E353" s="3"/>
      <c r="F353" s="3"/>
    </row>
    <row r="354">
      <c r="A354" s="3"/>
      <c r="B354" s="3"/>
      <c r="C354" s="3"/>
      <c r="D354" s="3"/>
      <c r="E354" s="3"/>
      <c r="F354" s="3"/>
    </row>
    <row r="355">
      <c r="A355" s="3"/>
      <c r="B355" s="3"/>
      <c r="C355" s="3"/>
      <c r="D355" s="3"/>
      <c r="E355" s="3"/>
      <c r="F355" s="3"/>
    </row>
    <row r="356">
      <c r="A356" s="3"/>
      <c r="B356" s="3"/>
      <c r="C356" s="3"/>
      <c r="D356" s="3"/>
      <c r="E356" s="3"/>
      <c r="F356" s="3"/>
    </row>
    <row r="357">
      <c r="A357" s="3"/>
      <c r="B357" s="3"/>
      <c r="C357" s="3"/>
      <c r="D357" s="3"/>
      <c r="E357" s="3"/>
      <c r="F357" s="3"/>
    </row>
    <row r="358">
      <c r="A358" s="3"/>
      <c r="B358" s="3"/>
      <c r="C358" s="3"/>
      <c r="D358" s="3"/>
      <c r="E358" s="3"/>
      <c r="F358" s="3"/>
    </row>
    <row r="359">
      <c r="A359" s="3"/>
      <c r="B359" s="3"/>
      <c r="C359" s="3"/>
      <c r="D359" s="3"/>
      <c r="E359" s="3"/>
      <c r="F359" s="3"/>
    </row>
    <row r="360">
      <c r="A360" s="3"/>
      <c r="B360" s="3"/>
      <c r="C360" s="3"/>
      <c r="D360" s="3"/>
      <c r="E360" s="3"/>
      <c r="F360" s="3"/>
    </row>
    <row r="361">
      <c r="A361" s="3"/>
      <c r="B361" s="3"/>
      <c r="C361" s="3"/>
      <c r="D361" s="3"/>
      <c r="E361" s="3"/>
      <c r="F361" s="3"/>
    </row>
    <row r="362">
      <c r="A362" s="3"/>
      <c r="B362" s="3"/>
      <c r="C362" s="3"/>
      <c r="D362" s="3"/>
      <c r="E362" s="3"/>
      <c r="F362" s="3"/>
    </row>
    <row r="363">
      <c r="A363" s="3"/>
      <c r="B363" s="3"/>
      <c r="C363" s="3"/>
      <c r="D363" s="3"/>
      <c r="E363" s="3"/>
      <c r="F363" s="3"/>
    </row>
    <row r="364">
      <c r="A364" s="3"/>
      <c r="B364" s="3"/>
      <c r="C364" s="3"/>
      <c r="D364" s="3"/>
      <c r="E364" s="3"/>
      <c r="F364" s="3"/>
    </row>
    <row r="365">
      <c r="A365" s="3"/>
      <c r="B365" s="3"/>
      <c r="C365" s="3"/>
      <c r="D365" s="3"/>
      <c r="E365" s="3"/>
      <c r="F365" s="3"/>
    </row>
    <row r="366">
      <c r="A366" s="3"/>
      <c r="B366" s="3"/>
      <c r="C366" s="3"/>
      <c r="D366" s="3"/>
      <c r="E366" s="3"/>
      <c r="F366" s="3"/>
    </row>
    <row r="367">
      <c r="A367" s="3"/>
      <c r="B367" s="3"/>
      <c r="C367" s="3"/>
      <c r="D367" s="3"/>
      <c r="E367" s="3"/>
      <c r="F367" s="3"/>
    </row>
    <row r="368">
      <c r="A368" s="3"/>
      <c r="B368" s="3"/>
      <c r="C368" s="3"/>
      <c r="D368" s="3"/>
      <c r="E368" s="3"/>
      <c r="F368" s="3"/>
    </row>
    <row r="369">
      <c r="A369" s="3"/>
      <c r="B369" s="3"/>
      <c r="C369" s="3"/>
      <c r="D369" s="3"/>
      <c r="E369" s="3"/>
      <c r="F369" s="3"/>
    </row>
    <row r="370">
      <c r="A370" s="3"/>
      <c r="B370" s="3"/>
      <c r="C370" s="3"/>
      <c r="D370" s="3"/>
      <c r="E370" s="3"/>
      <c r="F370" s="3"/>
    </row>
    <row r="371">
      <c r="A371" s="3"/>
      <c r="B371" s="3"/>
      <c r="C371" s="3"/>
      <c r="D371" s="3"/>
      <c r="E371" s="3"/>
      <c r="F371" s="3"/>
    </row>
    <row r="372">
      <c r="A372" s="3"/>
      <c r="B372" s="3"/>
      <c r="C372" s="3"/>
      <c r="D372" s="3"/>
      <c r="E372" s="3"/>
      <c r="F372" s="3"/>
    </row>
    <row r="373">
      <c r="A373" s="3"/>
      <c r="B373" s="3"/>
      <c r="C373" s="3"/>
      <c r="D373" s="3"/>
      <c r="E373" s="3"/>
      <c r="F373" s="3"/>
    </row>
    <row r="374">
      <c r="A374" s="3"/>
      <c r="B374" s="3"/>
      <c r="C374" s="3"/>
      <c r="D374" s="3"/>
      <c r="E374" s="3"/>
      <c r="F374" s="3"/>
    </row>
    <row r="375">
      <c r="A375" s="3"/>
      <c r="B375" s="3"/>
      <c r="C375" s="3"/>
      <c r="D375" s="3"/>
      <c r="E375" s="3"/>
      <c r="F375" s="3"/>
    </row>
    <row r="376">
      <c r="A376" s="3"/>
      <c r="B376" s="3"/>
      <c r="C376" s="3"/>
      <c r="D376" s="3"/>
      <c r="E376" s="3"/>
      <c r="F376" s="3"/>
    </row>
    <row r="377">
      <c r="A377" s="3"/>
      <c r="B377" s="3"/>
      <c r="C377" s="3"/>
      <c r="D377" s="3"/>
      <c r="E377" s="3"/>
      <c r="F377" s="3"/>
    </row>
    <row r="378">
      <c r="A378" s="3"/>
      <c r="B378" s="3"/>
      <c r="C378" s="3"/>
      <c r="D378" s="3"/>
      <c r="E378" s="3"/>
      <c r="F378" s="3"/>
    </row>
    <row r="379">
      <c r="A379" s="3"/>
      <c r="B379" s="3"/>
      <c r="C379" s="3"/>
      <c r="D379" s="3"/>
      <c r="E379" s="3"/>
      <c r="F379" s="3"/>
    </row>
    <row r="380">
      <c r="A380" s="3"/>
      <c r="B380" s="3"/>
      <c r="C380" s="3"/>
      <c r="D380" s="3"/>
      <c r="E380" s="3"/>
      <c r="F380" s="3"/>
    </row>
    <row r="381">
      <c r="A381" s="3"/>
      <c r="B381" s="3"/>
      <c r="C381" s="3"/>
      <c r="D381" s="3"/>
      <c r="E381" s="3"/>
      <c r="F381" s="3"/>
    </row>
    <row r="382">
      <c r="A382" s="3"/>
      <c r="B382" s="3"/>
      <c r="C382" s="3"/>
      <c r="D382" s="3"/>
      <c r="E382" s="3"/>
      <c r="F382" s="3"/>
    </row>
    <row r="383">
      <c r="A383" s="3"/>
      <c r="B383" s="3"/>
      <c r="C383" s="3"/>
      <c r="D383" s="3"/>
      <c r="E383" s="3"/>
      <c r="F383" s="3"/>
    </row>
    <row r="384">
      <c r="A384" s="3"/>
      <c r="B384" s="3"/>
      <c r="C384" s="3"/>
      <c r="D384" s="3"/>
      <c r="E384" s="3"/>
      <c r="F384" s="3"/>
    </row>
    <row r="385">
      <c r="A385" s="3"/>
      <c r="B385" s="3"/>
      <c r="C385" s="3"/>
      <c r="D385" s="3"/>
      <c r="E385" s="3"/>
      <c r="F385" s="3"/>
    </row>
    <row r="386">
      <c r="A386" s="3"/>
      <c r="B386" s="3"/>
      <c r="C386" s="3"/>
      <c r="D386" s="3"/>
      <c r="E386" s="3"/>
      <c r="F386" s="3"/>
    </row>
    <row r="387">
      <c r="A387" s="3"/>
      <c r="B387" s="3"/>
      <c r="C387" s="3"/>
      <c r="D387" s="3"/>
      <c r="E387" s="3"/>
      <c r="F387" s="3"/>
    </row>
    <row r="388">
      <c r="A388" s="3"/>
      <c r="B388" s="3"/>
      <c r="C388" s="3"/>
      <c r="D388" s="3"/>
      <c r="E388" s="3"/>
      <c r="F388" s="3"/>
    </row>
    <row r="389">
      <c r="A389" s="3"/>
      <c r="B389" s="3"/>
      <c r="C389" s="3"/>
      <c r="D389" s="3"/>
      <c r="E389" s="3"/>
      <c r="F389" s="3"/>
    </row>
    <row r="390">
      <c r="A390" s="3"/>
      <c r="B390" s="3"/>
      <c r="C390" s="3"/>
      <c r="D390" s="3"/>
      <c r="E390" s="3"/>
      <c r="F390" s="3"/>
    </row>
    <row r="391">
      <c r="A391" s="3"/>
      <c r="B391" s="3"/>
      <c r="C391" s="3"/>
      <c r="D391" s="3"/>
      <c r="E391" s="3"/>
      <c r="F391" s="3"/>
    </row>
    <row r="392">
      <c r="A392" s="3"/>
      <c r="B392" s="3"/>
      <c r="C392" s="3"/>
      <c r="D392" s="3"/>
      <c r="E392" s="3"/>
      <c r="F392" s="3"/>
    </row>
    <row r="393">
      <c r="A393" s="3"/>
      <c r="B393" s="3"/>
      <c r="C393" s="3"/>
      <c r="D393" s="3"/>
      <c r="E393" s="3"/>
      <c r="F393" s="3"/>
    </row>
    <row r="394">
      <c r="A394" s="3"/>
      <c r="B394" s="3"/>
      <c r="C394" s="3"/>
      <c r="D394" s="3"/>
      <c r="E394" s="3"/>
      <c r="F394" s="3"/>
    </row>
    <row r="395">
      <c r="A395" s="3"/>
      <c r="B395" s="3"/>
      <c r="C395" s="3"/>
      <c r="D395" s="3"/>
      <c r="E395" s="3"/>
      <c r="F395" s="3"/>
    </row>
    <row r="396">
      <c r="A396" s="3"/>
      <c r="B396" s="3"/>
      <c r="C396" s="3"/>
      <c r="D396" s="3"/>
      <c r="E396" s="3"/>
      <c r="F396" s="3"/>
    </row>
    <row r="397">
      <c r="A397" s="3"/>
      <c r="B397" s="3"/>
      <c r="C397" s="3"/>
      <c r="D397" s="3"/>
      <c r="E397" s="3"/>
      <c r="F397" s="3"/>
    </row>
    <row r="398">
      <c r="A398" s="3"/>
      <c r="B398" s="3"/>
      <c r="C398" s="3"/>
      <c r="D398" s="3"/>
      <c r="E398" s="3"/>
      <c r="F398" s="3"/>
    </row>
    <row r="399">
      <c r="A399" s="3"/>
      <c r="B399" s="3"/>
      <c r="C399" s="3"/>
      <c r="D399" s="3"/>
      <c r="E399" s="3"/>
      <c r="F399" s="3"/>
    </row>
    <row r="400">
      <c r="A400" s="3"/>
      <c r="B400" s="3"/>
      <c r="C400" s="3"/>
      <c r="D400" s="3"/>
      <c r="E400" s="3"/>
      <c r="F400" s="3"/>
    </row>
    <row r="401">
      <c r="A401" s="3"/>
      <c r="B401" s="3"/>
      <c r="C401" s="3"/>
      <c r="D401" s="3"/>
      <c r="E401" s="3"/>
      <c r="F401" s="3"/>
    </row>
    <row r="402">
      <c r="A402" s="3"/>
      <c r="B402" s="3"/>
      <c r="C402" s="3"/>
      <c r="D402" s="3"/>
      <c r="E402" s="3"/>
      <c r="F402" s="3"/>
    </row>
    <row r="403">
      <c r="A403" s="3"/>
      <c r="B403" s="3"/>
      <c r="C403" s="3"/>
      <c r="D403" s="3"/>
      <c r="E403" s="3"/>
      <c r="F403" s="3"/>
    </row>
    <row r="404">
      <c r="A404" s="3"/>
      <c r="B404" s="3"/>
      <c r="C404" s="3"/>
      <c r="D404" s="3"/>
      <c r="E404" s="3"/>
      <c r="F404" s="3"/>
    </row>
    <row r="405">
      <c r="A405" s="3"/>
      <c r="B405" s="3"/>
      <c r="C405" s="3"/>
      <c r="D405" s="3"/>
      <c r="E405" s="3"/>
      <c r="F405" s="3"/>
    </row>
    <row r="406">
      <c r="A406" s="3"/>
      <c r="B406" s="3"/>
      <c r="C406" s="3"/>
      <c r="D406" s="3"/>
      <c r="E406" s="3"/>
      <c r="F406" s="3"/>
    </row>
    <row r="407">
      <c r="A407" s="3"/>
      <c r="B407" s="3"/>
      <c r="C407" s="3"/>
      <c r="D407" s="3"/>
      <c r="E407" s="3"/>
      <c r="F407" s="3"/>
    </row>
    <row r="408">
      <c r="A408" s="3"/>
      <c r="B408" s="3"/>
      <c r="C408" s="3"/>
      <c r="D408" s="3"/>
      <c r="E408" s="3"/>
      <c r="F408" s="3"/>
    </row>
    <row r="409">
      <c r="A409" s="3"/>
      <c r="B409" s="3"/>
      <c r="C409" s="3"/>
      <c r="D409" s="3"/>
      <c r="E409" s="3"/>
      <c r="F409" s="3"/>
    </row>
    <row r="410">
      <c r="A410" s="3"/>
      <c r="B410" s="3"/>
      <c r="C410" s="3"/>
      <c r="D410" s="3"/>
      <c r="E410" s="3"/>
      <c r="F410" s="3"/>
    </row>
    <row r="411">
      <c r="A411" s="3"/>
      <c r="B411" s="3"/>
      <c r="C411" s="3"/>
      <c r="D411" s="3"/>
      <c r="E411" s="3"/>
      <c r="F411" s="3"/>
    </row>
    <row r="412">
      <c r="A412" s="3"/>
      <c r="B412" s="3"/>
      <c r="C412" s="3"/>
      <c r="D412" s="3"/>
      <c r="E412" s="3"/>
      <c r="F412" s="3"/>
    </row>
    <row r="413">
      <c r="A413" s="3"/>
      <c r="B413" s="3"/>
      <c r="C413" s="3"/>
      <c r="D413" s="3"/>
      <c r="E413" s="3"/>
      <c r="F413" s="3"/>
    </row>
    <row r="414">
      <c r="A414" s="3"/>
      <c r="B414" s="3"/>
      <c r="C414" s="3"/>
      <c r="D414" s="3"/>
      <c r="E414" s="3"/>
      <c r="F414" s="3"/>
    </row>
    <row r="415">
      <c r="A415" s="3"/>
      <c r="B415" s="3"/>
      <c r="C415" s="3"/>
      <c r="D415" s="3"/>
      <c r="E415" s="3"/>
      <c r="F415" s="3"/>
    </row>
    <row r="416">
      <c r="A416" s="3"/>
      <c r="B416" s="3"/>
      <c r="C416" s="3"/>
      <c r="D416" s="3"/>
      <c r="E416" s="3"/>
      <c r="F416" s="3"/>
    </row>
    <row r="417">
      <c r="A417" s="3"/>
      <c r="B417" s="3"/>
      <c r="C417" s="3"/>
      <c r="D417" s="3"/>
      <c r="E417" s="3"/>
      <c r="F417" s="3"/>
    </row>
    <row r="418">
      <c r="A418" s="3"/>
      <c r="B418" s="3"/>
      <c r="C418" s="3"/>
      <c r="D418" s="3"/>
      <c r="E418" s="3"/>
      <c r="F418" s="3"/>
    </row>
    <row r="419">
      <c r="A419" s="3"/>
      <c r="B419" s="3"/>
      <c r="C419" s="3"/>
      <c r="D419" s="3"/>
      <c r="E419" s="3"/>
      <c r="F419" s="3"/>
    </row>
    <row r="420">
      <c r="A420" s="3"/>
      <c r="B420" s="3"/>
      <c r="C420" s="3"/>
      <c r="D420" s="3"/>
      <c r="E420" s="3"/>
      <c r="F420" s="3"/>
    </row>
    <row r="421">
      <c r="A421" s="3"/>
      <c r="B421" s="3"/>
      <c r="C421" s="3"/>
      <c r="D421" s="3"/>
      <c r="E421" s="3"/>
      <c r="F421" s="3"/>
    </row>
    <row r="422">
      <c r="A422" s="3"/>
      <c r="B422" s="3"/>
      <c r="C422" s="3"/>
      <c r="D422" s="3"/>
      <c r="E422" s="3"/>
      <c r="F422" s="3"/>
    </row>
    <row r="423">
      <c r="A423" s="3"/>
      <c r="B423" s="3"/>
      <c r="C423" s="3"/>
      <c r="D423" s="3"/>
      <c r="E423" s="3"/>
      <c r="F423" s="3"/>
    </row>
    <row r="424">
      <c r="A424" s="3"/>
      <c r="B424" s="3"/>
      <c r="C424" s="3"/>
      <c r="D424" s="3"/>
      <c r="E424" s="3"/>
      <c r="F424" s="3"/>
    </row>
    <row r="425">
      <c r="A425" s="3"/>
      <c r="B425" s="3"/>
      <c r="C425" s="3"/>
      <c r="D425" s="3"/>
      <c r="E425" s="3"/>
      <c r="F425" s="3"/>
    </row>
    <row r="426">
      <c r="A426" s="3"/>
      <c r="B426" s="3"/>
      <c r="C426" s="3"/>
      <c r="D426" s="3"/>
      <c r="E426" s="3"/>
      <c r="F426" s="3"/>
    </row>
    <row r="427">
      <c r="A427" s="3"/>
      <c r="B427" s="3"/>
      <c r="C427" s="3"/>
      <c r="D427" s="3"/>
      <c r="E427" s="3"/>
      <c r="F427" s="3"/>
    </row>
    <row r="428">
      <c r="A428" s="3"/>
      <c r="B428" s="3"/>
      <c r="C428" s="3"/>
      <c r="D428" s="3"/>
      <c r="E428" s="3"/>
      <c r="F428" s="3"/>
    </row>
    <row r="429">
      <c r="A429" s="3"/>
      <c r="B429" s="3"/>
      <c r="C429" s="3"/>
      <c r="D429" s="3"/>
      <c r="E429" s="3"/>
      <c r="F429" s="3"/>
    </row>
    <row r="430">
      <c r="A430" s="3"/>
      <c r="B430" s="3"/>
      <c r="C430" s="3"/>
      <c r="D430" s="3"/>
      <c r="E430" s="3"/>
      <c r="F430" s="3"/>
    </row>
    <row r="431">
      <c r="A431" s="3"/>
      <c r="B431" s="3"/>
      <c r="C431" s="3"/>
      <c r="D431" s="3"/>
      <c r="E431" s="3"/>
      <c r="F431" s="3"/>
    </row>
    <row r="432">
      <c r="A432" s="3"/>
      <c r="B432" s="3"/>
      <c r="C432" s="3"/>
      <c r="D432" s="3"/>
      <c r="E432" s="3"/>
      <c r="F432" s="3"/>
    </row>
    <row r="433">
      <c r="A433" s="3"/>
      <c r="B433" s="3"/>
      <c r="C433" s="3"/>
      <c r="D433" s="3"/>
      <c r="E433" s="3"/>
      <c r="F433" s="3"/>
    </row>
    <row r="434">
      <c r="A434" s="3"/>
      <c r="B434" s="3"/>
      <c r="C434" s="3"/>
      <c r="D434" s="3"/>
      <c r="E434" s="3"/>
      <c r="F434" s="3"/>
    </row>
    <row r="435">
      <c r="A435" s="3"/>
      <c r="B435" s="3"/>
      <c r="C435" s="3"/>
      <c r="D435" s="3"/>
      <c r="E435" s="3"/>
      <c r="F435" s="3"/>
    </row>
    <row r="436">
      <c r="A436" s="3"/>
      <c r="B436" s="3"/>
      <c r="C436" s="3"/>
      <c r="D436" s="3"/>
      <c r="E436" s="3"/>
      <c r="F436" s="3"/>
    </row>
    <row r="437">
      <c r="A437" s="3"/>
      <c r="B437" s="3"/>
      <c r="C437" s="3"/>
      <c r="D437" s="3"/>
      <c r="E437" s="3"/>
      <c r="F437" s="3"/>
    </row>
    <row r="438">
      <c r="A438" s="3"/>
      <c r="B438" s="3"/>
      <c r="C438" s="3"/>
      <c r="D438" s="3"/>
      <c r="E438" s="3"/>
      <c r="F438" s="3"/>
    </row>
    <row r="439">
      <c r="A439" s="3"/>
      <c r="B439" s="3"/>
      <c r="C439" s="3"/>
      <c r="D439" s="3"/>
      <c r="E439" s="3"/>
      <c r="F439" s="3"/>
    </row>
    <row r="440">
      <c r="A440" s="3"/>
      <c r="B440" s="3"/>
      <c r="C440" s="3"/>
      <c r="D440" s="3"/>
      <c r="E440" s="3"/>
      <c r="F440" s="3"/>
    </row>
    <row r="441">
      <c r="A441" s="3"/>
      <c r="B441" s="3"/>
      <c r="C441" s="3"/>
      <c r="D441" s="3"/>
      <c r="E441" s="3"/>
      <c r="F441" s="3"/>
    </row>
    <row r="442">
      <c r="A442" s="3"/>
      <c r="B442" s="3"/>
      <c r="C442" s="3"/>
      <c r="D442" s="3"/>
      <c r="E442" s="3"/>
      <c r="F442" s="3"/>
    </row>
    <row r="443">
      <c r="A443" s="3"/>
      <c r="B443" s="3"/>
      <c r="C443" s="3"/>
      <c r="D443" s="3"/>
      <c r="E443" s="3"/>
      <c r="F443" s="3"/>
    </row>
    <row r="444">
      <c r="A444" s="3"/>
      <c r="B444" s="3"/>
      <c r="C444" s="3"/>
      <c r="D444" s="3"/>
      <c r="E444" s="3"/>
      <c r="F444" s="3"/>
    </row>
    <row r="445">
      <c r="A445" s="3"/>
      <c r="B445" s="3"/>
      <c r="C445" s="3"/>
      <c r="D445" s="3"/>
      <c r="E445" s="3"/>
      <c r="F445" s="3"/>
    </row>
    <row r="446">
      <c r="A446" s="3"/>
      <c r="B446" s="3"/>
      <c r="C446" s="3"/>
      <c r="D446" s="3"/>
      <c r="E446" s="3"/>
      <c r="F446" s="3"/>
    </row>
    <row r="447">
      <c r="A447" s="3"/>
      <c r="B447" s="3"/>
      <c r="C447" s="3"/>
      <c r="D447" s="3"/>
      <c r="E447" s="3"/>
      <c r="F447" s="3"/>
    </row>
    <row r="448">
      <c r="A448" s="3"/>
      <c r="B448" s="3"/>
      <c r="C448" s="3"/>
      <c r="D448" s="3"/>
      <c r="E448" s="3"/>
      <c r="F448" s="3"/>
    </row>
    <row r="449">
      <c r="A449" s="3"/>
      <c r="B449" s="3"/>
      <c r="C449" s="3"/>
      <c r="D449" s="3"/>
      <c r="E449" s="3"/>
      <c r="F449" s="3"/>
    </row>
    <row r="450">
      <c r="A450" s="3"/>
      <c r="B450" s="3"/>
      <c r="C450" s="3"/>
      <c r="D450" s="3"/>
      <c r="E450" s="3"/>
      <c r="F450" s="3"/>
    </row>
    <row r="451">
      <c r="A451" s="3"/>
      <c r="B451" s="3"/>
      <c r="C451" s="3"/>
      <c r="D451" s="3"/>
      <c r="E451" s="3"/>
      <c r="F451" s="3"/>
    </row>
    <row r="452">
      <c r="A452" s="3"/>
      <c r="B452" s="3"/>
      <c r="C452" s="3"/>
      <c r="D452" s="3"/>
      <c r="E452" s="3"/>
      <c r="F452" s="3"/>
    </row>
    <row r="453">
      <c r="A453" s="3"/>
      <c r="B453" s="3"/>
      <c r="C453" s="3"/>
      <c r="D453" s="3"/>
      <c r="E453" s="3"/>
      <c r="F453" s="3"/>
    </row>
    <row r="454">
      <c r="A454" s="3"/>
      <c r="B454" s="3"/>
      <c r="C454" s="3"/>
      <c r="D454" s="3"/>
      <c r="E454" s="3"/>
      <c r="F454" s="3"/>
    </row>
    <row r="455">
      <c r="A455" s="3"/>
      <c r="B455" s="3"/>
      <c r="C455" s="3"/>
      <c r="D455" s="3"/>
      <c r="E455" s="3"/>
      <c r="F455" s="3"/>
    </row>
    <row r="456">
      <c r="A456" s="3"/>
      <c r="B456" s="3"/>
      <c r="C456" s="3"/>
      <c r="D456" s="3"/>
      <c r="E456" s="3"/>
      <c r="F456" s="3"/>
    </row>
    <row r="457">
      <c r="A457" s="3"/>
      <c r="B457" s="3"/>
      <c r="C457" s="3"/>
      <c r="D457" s="3"/>
      <c r="E457" s="3"/>
      <c r="F457" s="3"/>
    </row>
    <row r="458">
      <c r="A458" s="3"/>
      <c r="B458" s="3"/>
      <c r="C458" s="3"/>
      <c r="D458" s="3"/>
      <c r="E458" s="3"/>
      <c r="F458" s="3"/>
    </row>
    <row r="459">
      <c r="A459" s="3"/>
      <c r="B459" s="3"/>
      <c r="C459" s="3"/>
      <c r="D459" s="3"/>
      <c r="E459" s="3"/>
      <c r="F459" s="3"/>
    </row>
    <row r="460">
      <c r="A460" s="3"/>
      <c r="B460" s="3"/>
      <c r="C460" s="3"/>
      <c r="D460" s="3"/>
      <c r="E460" s="3"/>
      <c r="F460" s="3"/>
    </row>
    <row r="461">
      <c r="A461" s="3"/>
      <c r="B461" s="3"/>
      <c r="C461" s="3"/>
      <c r="D461" s="3"/>
      <c r="E461" s="3"/>
      <c r="F461" s="3"/>
    </row>
    <row r="462">
      <c r="A462" s="3"/>
      <c r="B462" s="3"/>
      <c r="C462" s="3"/>
      <c r="D462" s="3"/>
      <c r="E462" s="3"/>
      <c r="F462" s="3"/>
    </row>
    <row r="463">
      <c r="A463" s="3"/>
      <c r="B463" s="3"/>
      <c r="C463" s="3"/>
      <c r="D463" s="3"/>
      <c r="E463" s="3"/>
      <c r="F463" s="3"/>
    </row>
    <row r="464">
      <c r="A464" s="3"/>
      <c r="B464" s="3"/>
      <c r="C464" s="3"/>
      <c r="D464" s="3"/>
      <c r="E464" s="3"/>
      <c r="F464" s="3"/>
    </row>
    <row r="465">
      <c r="A465" s="3"/>
      <c r="B465" s="3"/>
      <c r="C465" s="3"/>
      <c r="D465" s="3"/>
      <c r="E465" s="3"/>
      <c r="F465" s="3"/>
    </row>
    <row r="466">
      <c r="A466" s="3"/>
      <c r="B466" s="3"/>
      <c r="C466" s="3"/>
      <c r="D466" s="3"/>
      <c r="E466" s="3"/>
      <c r="F466" s="3"/>
    </row>
    <row r="467">
      <c r="A467" s="3"/>
      <c r="B467" s="3"/>
      <c r="C467" s="3"/>
      <c r="D467" s="3"/>
      <c r="E467" s="3"/>
      <c r="F467" s="3"/>
    </row>
    <row r="468">
      <c r="A468" s="3"/>
      <c r="B468" s="3"/>
      <c r="C468" s="3"/>
      <c r="D468" s="3"/>
      <c r="E468" s="3"/>
      <c r="F468" s="3"/>
    </row>
    <row r="469">
      <c r="A469" s="3"/>
      <c r="B469" s="3"/>
      <c r="C469" s="3"/>
      <c r="D469" s="3"/>
      <c r="E469" s="3"/>
      <c r="F469" s="3"/>
    </row>
    <row r="470">
      <c r="A470" s="3"/>
      <c r="B470" s="3"/>
      <c r="C470" s="3"/>
      <c r="D470" s="3"/>
      <c r="E470" s="3"/>
      <c r="F470" s="3"/>
    </row>
    <row r="471">
      <c r="A471" s="3"/>
      <c r="B471" s="3"/>
      <c r="C471" s="3"/>
      <c r="D471" s="3"/>
      <c r="E471" s="3"/>
      <c r="F471" s="3"/>
    </row>
    <row r="472">
      <c r="A472" s="3"/>
      <c r="B472" s="3"/>
      <c r="C472" s="3"/>
      <c r="D472" s="3"/>
      <c r="E472" s="3"/>
      <c r="F472" s="3"/>
    </row>
    <row r="473">
      <c r="A473" s="3"/>
      <c r="B473" s="3"/>
      <c r="C473" s="3"/>
      <c r="D473" s="3"/>
      <c r="E473" s="3"/>
      <c r="F473" s="3"/>
    </row>
    <row r="474">
      <c r="A474" s="3"/>
      <c r="B474" s="3"/>
      <c r="C474" s="3"/>
      <c r="D474" s="3"/>
      <c r="E474" s="3"/>
      <c r="F474" s="3"/>
    </row>
    <row r="475">
      <c r="A475" s="3"/>
      <c r="B475" s="3"/>
      <c r="C475" s="3"/>
      <c r="D475" s="3"/>
      <c r="E475" s="3"/>
      <c r="F475" s="3"/>
    </row>
    <row r="476">
      <c r="A476" s="3"/>
      <c r="B476" s="3"/>
      <c r="C476" s="3"/>
      <c r="D476" s="3"/>
      <c r="E476" s="3"/>
      <c r="F476" s="3"/>
    </row>
    <row r="477">
      <c r="A477" s="3"/>
      <c r="B477" s="3"/>
      <c r="C477" s="3"/>
      <c r="D477" s="3"/>
      <c r="E477" s="3"/>
      <c r="F477" s="3"/>
    </row>
    <row r="478">
      <c r="A478" s="3"/>
      <c r="B478" s="3"/>
      <c r="C478" s="3"/>
      <c r="D478" s="3"/>
      <c r="E478" s="3"/>
      <c r="F478" s="3"/>
    </row>
    <row r="479">
      <c r="A479" s="3"/>
      <c r="B479" s="3"/>
      <c r="C479" s="3"/>
      <c r="D479" s="3"/>
      <c r="E479" s="3"/>
      <c r="F479" s="3"/>
    </row>
    <row r="480">
      <c r="A480" s="3"/>
      <c r="B480" s="3"/>
      <c r="C480" s="3"/>
      <c r="D480" s="3"/>
      <c r="E480" s="3"/>
      <c r="F480" s="3"/>
    </row>
    <row r="481">
      <c r="A481" s="3"/>
      <c r="B481" s="3"/>
      <c r="C481" s="3"/>
      <c r="D481" s="3"/>
      <c r="E481" s="3"/>
      <c r="F481" s="3"/>
    </row>
    <row r="482">
      <c r="A482" s="3"/>
      <c r="B482" s="3"/>
      <c r="C482" s="3"/>
      <c r="D482" s="3"/>
      <c r="E482" s="3"/>
      <c r="F482" s="3"/>
    </row>
    <row r="483">
      <c r="A483" s="3"/>
      <c r="B483" s="3"/>
      <c r="C483" s="3"/>
      <c r="D483" s="3"/>
      <c r="E483" s="3"/>
      <c r="F483" s="3"/>
    </row>
    <row r="484">
      <c r="A484" s="3"/>
      <c r="B484" s="3"/>
      <c r="C484" s="3"/>
      <c r="D484" s="3"/>
      <c r="E484" s="3"/>
      <c r="F484" s="3"/>
    </row>
    <row r="485">
      <c r="A485" s="3"/>
      <c r="B485" s="3"/>
      <c r="C485" s="3"/>
      <c r="D485" s="3"/>
      <c r="E485" s="3"/>
      <c r="F485" s="3"/>
    </row>
    <row r="486">
      <c r="A486" s="3"/>
      <c r="B486" s="3"/>
      <c r="C486" s="3"/>
      <c r="D486" s="3"/>
      <c r="E486" s="3"/>
      <c r="F486" s="3"/>
    </row>
    <row r="487">
      <c r="A487" s="3"/>
      <c r="B487" s="3"/>
      <c r="C487" s="3"/>
      <c r="D487" s="3"/>
      <c r="E487" s="3"/>
      <c r="F487" s="3"/>
    </row>
    <row r="488">
      <c r="A488" s="3"/>
      <c r="B488" s="3"/>
      <c r="C488" s="3"/>
      <c r="D488" s="3"/>
      <c r="E488" s="3"/>
      <c r="F488" s="3"/>
    </row>
    <row r="489">
      <c r="A489" s="3"/>
      <c r="B489" s="3"/>
      <c r="C489" s="3"/>
      <c r="D489" s="3"/>
      <c r="E489" s="3"/>
      <c r="F489" s="3"/>
    </row>
    <row r="490">
      <c r="A490" s="3"/>
      <c r="B490" s="3"/>
      <c r="C490" s="3"/>
      <c r="D490" s="3"/>
      <c r="E490" s="3"/>
      <c r="F490" s="3"/>
    </row>
    <row r="491">
      <c r="A491" s="3"/>
      <c r="B491" s="3"/>
      <c r="C491" s="3"/>
      <c r="D491" s="3"/>
      <c r="E491" s="3"/>
      <c r="F491" s="3"/>
    </row>
    <row r="492">
      <c r="A492" s="3"/>
      <c r="B492" s="3"/>
      <c r="C492" s="3"/>
      <c r="D492" s="3"/>
      <c r="E492" s="3"/>
      <c r="F492" s="3"/>
    </row>
    <row r="493">
      <c r="A493" s="3"/>
      <c r="B493" s="3"/>
      <c r="C493" s="3"/>
      <c r="D493" s="3"/>
      <c r="E493" s="3"/>
      <c r="F493" s="3"/>
    </row>
    <row r="494">
      <c r="A494" s="3"/>
      <c r="B494" s="3"/>
      <c r="C494" s="3"/>
      <c r="D494" s="3"/>
      <c r="E494" s="3"/>
      <c r="F494" s="3"/>
    </row>
    <row r="495">
      <c r="A495" s="3"/>
      <c r="B495" s="3"/>
      <c r="C495" s="3"/>
      <c r="D495" s="3"/>
      <c r="E495" s="3"/>
      <c r="F495" s="3"/>
    </row>
    <row r="496">
      <c r="A496" s="3"/>
      <c r="B496" s="3"/>
      <c r="C496" s="3"/>
      <c r="D496" s="3"/>
      <c r="E496" s="3"/>
      <c r="F496" s="3"/>
    </row>
    <row r="497">
      <c r="A497" s="3"/>
      <c r="B497" s="3"/>
      <c r="C497" s="3"/>
      <c r="D497" s="3"/>
      <c r="E497" s="3"/>
      <c r="F497" s="3"/>
    </row>
    <row r="498">
      <c r="A498" s="3"/>
      <c r="B498" s="3"/>
      <c r="C498" s="3"/>
      <c r="D498" s="3"/>
      <c r="E498" s="3"/>
      <c r="F498" s="3"/>
    </row>
    <row r="499">
      <c r="A499" s="3"/>
      <c r="B499" s="3"/>
      <c r="C499" s="3"/>
      <c r="D499" s="3"/>
      <c r="E499" s="3"/>
      <c r="F499" s="3"/>
    </row>
    <row r="500">
      <c r="A500" s="3"/>
      <c r="B500" s="3"/>
      <c r="C500" s="3"/>
      <c r="D500" s="3"/>
      <c r="E500" s="3"/>
      <c r="F500" s="3"/>
    </row>
    <row r="501">
      <c r="A501" s="3"/>
      <c r="B501" s="3"/>
      <c r="C501" s="3"/>
      <c r="D501" s="3"/>
      <c r="E501" s="3"/>
      <c r="F501" s="3"/>
    </row>
    <row r="502">
      <c r="A502" s="3"/>
      <c r="B502" s="3"/>
      <c r="C502" s="3"/>
      <c r="D502" s="3"/>
      <c r="E502" s="3"/>
      <c r="F502" s="3"/>
    </row>
    <row r="503">
      <c r="A503" s="3"/>
      <c r="B503" s="3"/>
      <c r="C503" s="3"/>
      <c r="D503" s="3"/>
      <c r="E503" s="3"/>
      <c r="F503" s="3"/>
    </row>
    <row r="504">
      <c r="A504" s="3"/>
      <c r="B504" s="3"/>
      <c r="C504" s="3"/>
      <c r="D504" s="3"/>
      <c r="E504" s="3"/>
      <c r="F504" s="3"/>
    </row>
    <row r="505">
      <c r="A505" s="3"/>
      <c r="B505" s="3"/>
      <c r="C505" s="3"/>
      <c r="D505" s="3"/>
      <c r="E505" s="3"/>
      <c r="F505" s="3"/>
    </row>
    <row r="506">
      <c r="A506" s="3"/>
      <c r="B506" s="3"/>
      <c r="C506" s="3"/>
      <c r="D506" s="3"/>
      <c r="E506" s="3"/>
      <c r="F506" s="3"/>
    </row>
    <row r="507">
      <c r="A507" s="3"/>
      <c r="B507" s="3"/>
      <c r="C507" s="3"/>
      <c r="D507" s="3"/>
      <c r="E507" s="3"/>
      <c r="F507" s="3"/>
    </row>
    <row r="508">
      <c r="A508" s="3"/>
      <c r="B508" s="3"/>
      <c r="C508" s="3"/>
      <c r="D508" s="3"/>
      <c r="E508" s="3"/>
      <c r="F508" s="3"/>
    </row>
    <row r="509">
      <c r="A509" s="3"/>
      <c r="B509" s="3"/>
      <c r="C509" s="3"/>
      <c r="D509" s="3"/>
      <c r="E509" s="3"/>
      <c r="F509" s="3"/>
    </row>
    <row r="510">
      <c r="A510" s="3"/>
      <c r="B510" s="3"/>
      <c r="C510" s="3"/>
      <c r="D510" s="3"/>
      <c r="E510" s="3"/>
      <c r="F510" s="3"/>
    </row>
    <row r="511">
      <c r="A511" s="3"/>
      <c r="B511" s="3"/>
      <c r="C511" s="3"/>
      <c r="D511" s="3"/>
      <c r="E511" s="3"/>
      <c r="F511" s="3"/>
    </row>
    <row r="512">
      <c r="A512" s="3"/>
      <c r="B512" s="3"/>
      <c r="C512" s="3"/>
      <c r="D512" s="3"/>
      <c r="E512" s="3"/>
      <c r="F512" s="3"/>
    </row>
    <row r="513">
      <c r="A513" s="3"/>
      <c r="B513" s="3"/>
      <c r="C513" s="3"/>
      <c r="D513" s="3"/>
      <c r="E513" s="3"/>
      <c r="F513" s="3"/>
    </row>
    <row r="514">
      <c r="A514" s="3"/>
      <c r="B514" s="3"/>
      <c r="C514" s="3"/>
      <c r="D514" s="3"/>
      <c r="E514" s="3"/>
      <c r="F514" s="3"/>
    </row>
    <row r="515">
      <c r="A515" s="3"/>
      <c r="B515" s="3"/>
      <c r="C515" s="3"/>
      <c r="D515" s="3"/>
      <c r="E515" s="3"/>
      <c r="F515" s="3"/>
    </row>
    <row r="516">
      <c r="A516" s="3"/>
      <c r="B516" s="3"/>
      <c r="C516" s="3"/>
      <c r="D516" s="3"/>
      <c r="E516" s="3"/>
      <c r="F516" s="3"/>
    </row>
    <row r="517">
      <c r="A517" s="3"/>
      <c r="B517" s="3"/>
      <c r="C517" s="3"/>
      <c r="D517" s="3"/>
      <c r="E517" s="3"/>
      <c r="F517" s="3"/>
    </row>
    <row r="518">
      <c r="A518" s="3"/>
      <c r="B518" s="3"/>
      <c r="C518" s="3"/>
      <c r="D518" s="3"/>
      <c r="E518" s="3"/>
      <c r="F518" s="3"/>
    </row>
    <row r="519">
      <c r="A519" s="3"/>
      <c r="B519" s="3"/>
      <c r="C519" s="3"/>
      <c r="D519" s="3"/>
      <c r="E519" s="3"/>
      <c r="F519" s="3"/>
    </row>
    <row r="520">
      <c r="A520" s="3"/>
      <c r="B520" s="3"/>
      <c r="C520" s="3"/>
      <c r="D520" s="3"/>
      <c r="E520" s="3"/>
      <c r="F520" s="3"/>
    </row>
    <row r="521">
      <c r="A521" s="3"/>
      <c r="B521" s="3"/>
      <c r="C521" s="3"/>
      <c r="D521" s="3"/>
      <c r="E521" s="3"/>
      <c r="F521" s="3"/>
    </row>
    <row r="522">
      <c r="A522" s="3"/>
      <c r="B522" s="3"/>
      <c r="C522" s="3"/>
      <c r="D522" s="3"/>
      <c r="E522" s="3"/>
      <c r="F522" s="3"/>
    </row>
    <row r="523">
      <c r="A523" s="3"/>
      <c r="B523" s="3"/>
      <c r="C523" s="3"/>
      <c r="D523" s="3"/>
      <c r="E523" s="3"/>
      <c r="F523" s="3"/>
    </row>
    <row r="524">
      <c r="A524" s="3"/>
      <c r="B524" s="3"/>
      <c r="C524" s="3"/>
      <c r="D524" s="3"/>
      <c r="E524" s="3"/>
      <c r="F524" s="3"/>
    </row>
    <row r="525">
      <c r="A525" s="3"/>
      <c r="B525" s="3"/>
      <c r="C525" s="3"/>
      <c r="D525" s="3"/>
      <c r="E525" s="3"/>
      <c r="F525" s="3"/>
    </row>
    <row r="526">
      <c r="A526" s="3"/>
      <c r="B526" s="3"/>
      <c r="C526" s="3"/>
      <c r="D526" s="3"/>
      <c r="E526" s="3"/>
      <c r="F526" s="3"/>
    </row>
    <row r="527">
      <c r="A527" s="3"/>
      <c r="B527" s="3"/>
      <c r="C527" s="3"/>
      <c r="D527" s="3"/>
      <c r="E527" s="3"/>
      <c r="F527" s="3"/>
    </row>
    <row r="528">
      <c r="A528" s="3"/>
      <c r="B528" s="3"/>
      <c r="C528" s="3"/>
      <c r="D528" s="3"/>
      <c r="E528" s="3"/>
      <c r="F528" s="3"/>
    </row>
    <row r="529">
      <c r="A529" s="3"/>
      <c r="B529" s="3"/>
      <c r="C529" s="3"/>
      <c r="D529" s="3"/>
      <c r="E529" s="3"/>
      <c r="F529" s="3"/>
    </row>
    <row r="530">
      <c r="A530" s="3"/>
      <c r="B530" s="3"/>
      <c r="C530" s="3"/>
      <c r="D530" s="3"/>
      <c r="E530" s="3"/>
      <c r="F530" s="3"/>
    </row>
    <row r="531">
      <c r="A531" s="3"/>
      <c r="B531" s="3"/>
      <c r="C531" s="3"/>
      <c r="D531" s="3"/>
      <c r="E531" s="3"/>
      <c r="F531" s="3"/>
    </row>
    <row r="532">
      <c r="A532" s="3"/>
      <c r="B532" s="3"/>
      <c r="C532" s="3"/>
      <c r="D532" s="3"/>
      <c r="E532" s="3"/>
      <c r="F532" s="3"/>
    </row>
    <row r="533">
      <c r="A533" s="3"/>
      <c r="B533" s="3"/>
      <c r="C533" s="3"/>
      <c r="D533" s="3"/>
      <c r="E533" s="3"/>
      <c r="F533" s="3"/>
    </row>
    <row r="534">
      <c r="A534" s="3"/>
      <c r="B534" s="3"/>
      <c r="C534" s="3"/>
      <c r="D534" s="3"/>
      <c r="E534" s="3"/>
      <c r="F534" s="3"/>
    </row>
    <row r="535">
      <c r="A535" s="3"/>
      <c r="B535" s="3"/>
      <c r="C535" s="3"/>
      <c r="D535" s="3"/>
      <c r="E535" s="3"/>
      <c r="F535" s="3"/>
    </row>
    <row r="536">
      <c r="A536" s="3"/>
      <c r="B536" s="3"/>
      <c r="C536" s="3"/>
      <c r="D536" s="3"/>
      <c r="E536" s="3"/>
      <c r="F536" s="3"/>
    </row>
    <row r="537">
      <c r="A537" s="3"/>
      <c r="B537" s="3"/>
      <c r="C537" s="3"/>
      <c r="D537" s="3"/>
      <c r="E537" s="3"/>
      <c r="F537" s="3"/>
    </row>
    <row r="538">
      <c r="A538" s="3"/>
      <c r="B538" s="3"/>
      <c r="C538" s="3"/>
      <c r="D538" s="3"/>
      <c r="E538" s="3"/>
      <c r="F538" s="3"/>
    </row>
    <row r="539">
      <c r="A539" s="3"/>
      <c r="B539" s="3"/>
      <c r="C539" s="3"/>
      <c r="D539" s="3"/>
      <c r="E539" s="3"/>
      <c r="F539" s="3"/>
    </row>
    <row r="540">
      <c r="A540" s="3"/>
      <c r="B540" s="3"/>
      <c r="C540" s="3"/>
      <c r="D540" s="3"/>
      <c r="E540" s="3"/>
      <c r="F540" s="3"/>
    </row>
    <row r="541">
      <c r="A541" s="3"/>
      <c r="B541" s="3"/>
      <c r="C541" s="3"/>
      <c r="D541" s="3"/>
      <c r="E541" s="3"/>
      <c r="F541" s="3"/>
    </row>
    <row r="542">
      <c r="A542" s="3"/>
      <c r="B542" s="3"/>
      <c r="C542" s="3"/>
      <c r="D542" s="3"/>
      <c r="E542" s="3"/>
      <c r="F542" s="3"/>
    </row>
    <row r="543">
      <c r="A543" s="3"/>
      <c r="B543" s="3"/>
      <c r="C543" s="3"/>
      <c r="D543" s="3"/>
      <c r="E543" s="3"/>
      <c r="F543" s="3"/>
    </row>
    <row r="544">
      <c r="A544" s="3"/>
      <c r="B544" s="3"/>
      <c r="C544" s="3"/>
      <c r="D544" s="3"/>
      <c r="E544" s="3"/>
      <c r="F544" s="3"/>
    </row>
    <row r="545">
      <c r="A545" s="3"/>
      <c r="B545" s="3"/>
      <c r="C545" s="3"/>
      <c r="D545" s="3"/>
      <c r="E545" s="3"/>
      <c r="F545" s="3"/>
    </row>
    <row r="546">
      <c r="A546" s="3"/>
      <c r="B546" s="3"/>
      <c r="C546" s="3"/>
      <c r="D546" s="3"/>
      <c r="E546" s="3"/>
      <c r="F546" s="3"/>
    </row>
    <row r="547">
      <c r="A547" s="3"/>
      <c r="B547" s="3"/>
      <c r="C547" s="3"/>
      <c r="D547" s="3"/>
      <c r="E547" s="3"/>
      <c r="F547" s="3"/>
    </row>
    <row r="548">
      <c r="A548" s="3"/>
      <c r="B548" s="3"/>
      <c r="C548" s="3"/>
      <c r="D548" s="3"/>
      <c r="E548" s="3"/>
      <c r="F548" s="3"/>
    </row>
    <row r="549">
      <c r="A549" s="3"/>
      <c r="B549" s="3"/>
      <c r="C549" s="3"/>
      <c r="D549" s="3"/>
      <c r="E549" s="3"/>
      <c r="F549" s="3"/>
    </row>
    <row r="550">
      <c r="A550" s="3"/>
      <c r="B550" s="3"/>
      <c r="C550" s="3"/>
      <c r="D550" s="3"/>
      <c r="E550" s="3"/>
      <c r="F550" s="3"/>
    </row>
    <row r="551">
      <c r="A551" s="3"/>
      <c r="B551" s="3"/>
      <c r="C551" s="3"/>
      <c r="D551" s="3"/>
      <c r="E551" s="3"/>
      <c r="F551" s="3"/>
    </row>
    <row r="552">
      <c r="A552" s="3"/>
      <c r="B552" s="3"/>
      <c r="C552" s="3"/>
      <c r="D552" s="3"/>
      <c r="E552" s="3"/>
      <c r="F552" s="3"/>
    </row>
    <row r="553">
      <c r="A553" s="3"/>
      <c r="B553" s="3"/>
      <c r="C553" s="3"/>
      <c r="D553" s="3"/>
      <c r="E553" s="3"/>
      <c r="F553" s="3"/>
    </row>
    <row r="554">
      <c r="A554" s="3"/>
      <c r="B554" s="3"/>
      <c r="C554" s="3"/>
      <c r="D554" s="3"/>
      <c r="E554" s="3"/>
      <c r="F554" s="3"/>
    </row>
    <row r="555">
      <c r="A555" s="3"/>
      <c r="B555" s="3"/>
      <c r="C555" s="3"/>
      <c r="D555" s="3"/>
      <c r="E555" s="3"/>
      <c r="F555" s="3"/>
    </row>
    <row r="556">
      <c r="A556" s="3"/>
      <c r="B556" s="3"/>
      <c r="C556" s="3"/>
      <c r="D556" s="3"/>
      <c r="E556" s="3"/>
      <c r="F556" s="3"/>
    </row>
    <row r="557">
      <c r="A557" s="3"/>
      <c r="B557" s="3"/>
      <c r="C557" s="3"/>
      <c r="D557" s="3"/>
      <c r="E557" s="3"/>
      <c r="F557" s="3"/>
    </row>
    <row r="558">
      <c r="A558" s="3"/>
      <c r="B558" s="3"/>
      <c r="C558" s="3"/>
      <c r="D558" s="3"/>
      <c r="E558" s="3"/>
      <c r="F558" s="3"/>
    </row>
    <row r="559">
      <c r="A559" s="3"/>
      <c r="B559" s="3"/>
      <c r="C559" s="3"/>
      <c r="D559" s="3"/>
      <c r="E559" s="3"/>
      <c r="F559" s="3"/>
    </row>
    <row r="560">
      <c r="A560" s="3"/>
      <c r="B560" s="3"/>
      <c r="C560" s="3"/>
      <c r="D560" s="3"/>
      <c r="E560" s="3"/>
      <c r="F560" s="3"/>
    </row>
    <row r="561">
      <c r="A561" s="3"/>
      <c r="B561" s="3"/>
      <c r="C561" s="3"/>
      <c r="D561" s="3"/>
      <c r="E561" s="3"/>
      <c r="F561" s="3"/>
    </row>
    <row r="562">
      <c r="A562" s="3"/>
      <c r="B562" s="3"/>
      <c r="C562" s="3"/>
      <c r="D562" s="3"/>
      <c r="E562" s="3"/>
      <c r="F562" s="3"/>
    </row>
    <row r="563">
      <c r="A563" s="3"/>
      <c r="B563" s="3"/>
      <c r="C563" s="3"/>
      <c r="D563" s="3"/>
      <c r="E563" s="3"/>
      <c r="F563" s="3"/>
    </row>
    <row r="564">
      <c r="A564" s="3"/>
      <c r="B564" s="3"/>
      <c r="C564" s="3"/>
      <c r="D564" s="3"/>
      <c r="E564" s="3"/>
      <c r="F564" s="3"/>
    </row>
    <row r="565">
      <c r="A565" s="3"/>
      <c r="B565" s="3"/>
      <c r="C565" s="3"/>
      <c r="D565" s="3"/>
      <c r="E565" s="3"/>
      <c r="F565" s="3"/>
    </row>
    <row r="566">
      <c r="A566" s="3"/>
      <c r="B566" s="3"/>
      <c r="C566" s="3"/>
      <c r="D566" s="3"/>
      <c r="E566" s="3"/>
      <c r="F566" s="3"/>
    </row>
    <row r="567">
      <c r="A567" s="3"/>
      <c r="B567" s="3"/>
      <c r="C567" s="3"/>
      <c r="D567" s="3"/>
      <c r="E567" s="3"/>
      <c r="F567" s="3"/>
    </row>
    <row r="568">
      <c r="A568" s="3"/>
      <c r="B568" s="3"/>
      <c r="C568" s="3"/>
      <c r="D568" s="3"/>
      <c r="E568" s="3"/>
      <c r="F568" s="3"/>
    </row>
    <row r="569">
      <c r="A569" s="3"/>
      <c r="B569" s="3"/>
      <c r="C569" s="3"/>
      <c r="D569" s="3"/>
      <c r="E569" s="3"/>
      <c r="F569" s="3"/>
    </row>
    <row r="570">
      <c r="A570" s="3"/>
      <c r="B570" s="3"/>
      <c r="C570" s="3"/>
      <c r="D570" s="3"/>
      <c r="E570" s="3"/>
      <c r="F570" s="3"/>
    </row>
    <row r="571">
      <c r="A571" s="3"/>
      <c r="B571" s="3"/>
      <c r="C571" s="3"/>
      <c r="D571" s="3"/>
      <c r="E571" s="3"/>
      <c r="F571" s="3"/>
    </row>
    <row r="572">
      <c r="A572" s="3"/>
      <c r="B572" s="3"/>
      <c r="C572" s="3"/>
      <c r="D572" s="3"/>
      <c r="E572" s="3"/>
      <c r="F572" s="3"/>
    </row>
    <row r="573">
      <c r="A573" s="3"/>
      <c r="B573" s="3"/>
      <c r="C573" s="3"/>
      <c r="D573" s="3"/>
      <c r="E573" s="3"/>
      <c r="F573" s="3"/>
    </row>
    <row r="574">
      <c r="A574" s="3"/>
      <c r="B574" s="3"/>
      <c r="C574" s="3"/>
      <c r="D574" s="3"/>
      <c r="E574" s="3"/>
      <c r="F574" s="3"/>
    </row>
    <row r="575">
      <c r="A575" s="3"/>
      <c r="B575" s="3"/>
      <c r="C575" s="3"/>
      <c r="D575" s="3"/>
      <c r="E575" s="3"/>
      <c r="F575" s="3"/>
    </row>
    <row r="576">
      <c r="A576" s="3"/>
      <c r="B576" s="3"/>
      <c r="C576" s="3"/>
      <c r="D576" s="3"/>
      <c r="E576" s="3"/>
      <c r="F576" s="3"/>
    </row>
    <row r="577">
      <c r="A577" s="3"/>
      <c r="B577" s="3"/>
      <c r="C577" s="3"/>
      <c r="D577" s="3"/>
      <c r="E577" s="3"/>
      <c r="F577" s="3"/>
    </row>
    <row r="578">
      <c r="A578" s="3"/>
      <c r="B578" s="3"/>
      <c r="C578" s="3"/>
      <c r="D578" s="3"/>
      <c r="E578" s="3"/>
      <c r="F578" s="3"/>
    </row>
    <row r="579">
      <c r="A579" s="3"/>
      <c r="B579" s="3"/>
      <c r="C579" s="3"/>
      <c r="D579" s="3"/>
      <c r="E579" s="3"/>
      <c r="F579" s="3"/>
    </row>
    <row r="580">
      <c r="A580" s="3"/>
      <c r="B580" s="3"/>
      <c r="C580" s="3"/>
      <c r="D580" s="3"/>
      <c r="E580" s="3"/>
      <c r="F580" s="3"/>
    </row>
    <row r="581">
      <c r="A581" s="3"/>
      <c r="B581" s="3"/>
      <c r="C581" s="3"/>
      <c r="D581" s="3"/>
      <c r="E581" s="3"/>
      <c r="F581" s="3"/>
    </row>
    <row r="582">
      <c r="A582" s="3"/>
      <c r="B582" s="3"/>
      <c r="C582" s="3"/>
      <c r="D582" s="3"/>
      <c r="E582" s="3"/>
      <c r="F582" s="3"/>
    </row>
    <row r="583">
      <c r="A583" s="3"/>
      <c r="B583" s="3"/>
      <c r="C583" s="3"/>
      <c r="D583" s="3"/>
      <c r="E583" s="3"/>
      <c r="F583" s="3"/>
    </row>
    <row r="584">
      <c r="A584" s="3"/>
      <c r="B584" s="3"/>
      <c r="C584" s="3"/>
      <c r="D584" s="3"/>
      <c r="E584" s="3"/>
      <c r="F584" s="3"/>
    </row>
    <row r="585">
      <c r="A585" s="3"/>
      <c r="B585" s="3"/>
      <c r="C585" s="3"/>
      <c r="D585" s="3"/>
      <c r="E585" s="3"/>
      <c r="F585" s="3"/>
    </row>
    <row r="586">
      <c r="A586" s="3"/>
      <c r="B586" s="3"/>
      <c r="C586" s="3"/>
      <c r="D586" s="3"/>
      <c r="E586" s="3"/>
      <c r="F586" s="3"/>
    </row>
    <row r="587">
      <c r="A587" s="3"/>
      <c r="B587" s="3"/>
      <c r="C587" s="3"/>
      <c r="D587" s="3"/>
      <c r="E587" s="3"/>
      <c r="F587" s="3"/>
    </row>
    <row r="588">
      <c r="A588" s="3"/>
      <c r="B588" s="3"/>
      <c r="C588" s="3"/>
      <c r="D588" s="3"/>
      <c r="E588" s="3"/>
      <c r="F588" s="3"/>
    </row>
    <row r="589">
      <c r="A589" s="3"/>
      <c r="B589" s="3"/>
      <c r="C589" s="3"/>
      <c r="D589" s="3"/>
      <c r="E589" s="3"/>
      <c r="F589" s="3"/>
    </row>
    <row r="590">
      <c r="A590" s="3"/>
      <c r="B590" s="3"/>
      <c r="C590" s="3"/>
      <c r="D590" s="3"/>
      <c r="E590" s="3"/>
      <c r="F590" s="3"/>
    </row>
    <row r="591">
      <c r="A591" s="3"/>
      <c r="B591" s="3"/>
      <c r="C591" s="3"/>
      <c r="D591" s="3"/>
      <c r="E591" s="3"/>
      <c r="F591" s="3"/>
    </row>
    <row r="592">
      <c r="A592" s="3"/>
      <c r="B592" s="3"/>
      <c r="C592" s="3"/>
      <c r="D592" s="3"/>
      <c r="E592" s="3"/>
      <c r="F592" s="3"/>
    </row>
    <row r="593">
      <c r="A593" s="3"/>
      <c r="B593" s="3"/>
      <c r="C593" s="3"/>
      <c r="D593" s="3"/>
      <c r="E593" s="3"/>
      <c r="F593" s="3"/>
    </row>
    <row r="594">
      <c r="A594" s="3"/>
      <c r="B594" s="3"/>
      <c r="C594" s="3"/>
      <c r="D594" s="3"/>
      <c r="E594" s="3"/>
      <c r="F594" s="3"/>
    </row>
    <row r="595">
      <c r="A595" s="3"/>
      <c r="B595" s="3"/>
      <c r="C595" s="3"/>
      <c r="D595" s="3"/>
      <c r="E595" s="3"/>
      <c r="F595" s="3"/>
    </row>
    <row r="596">
      <c r="A596" s="3"/>
      <c r="B596" s="3"/>
      <c r="C596" s="3"/>
      <c r="D596" s="3"/>
      <c r="E596" s="3"/>
      <c r="F596" s="3"/>
    </row>
    <row r="597">
      <c r="A597" s="3"/>
      <c r="B597" s="3"/>
      <c r="C597" s="3"/>
      <c r="D597" s="3"/>
      <c r="E597" s="3"/>
      <c r="F597" s="3"/>
    </row>
    <row r="598">
      <c r="A598" s="3"/>
      <c r="B598" s="3"/>
      <c r="C598" s="3"/>
      <c r="D598" s="3"/>
      <c r="E598" s="3"/>
      <c r="F598" s="3"/>
    </row>
    <row r="599">
      <c r="A599" s="3"/>
      <c r="B599" s="3"/>
      <c r="C599" s="3"/>
      <c r="D599" s="3"/>
      <c r="E599" s="3"/>
      <c r="F599" s="3"/>
    </row>
    <row r="600">
      <c r="A600" s="3"/>
      <c r="B600" s="3"/>
      <c r="C600" s="3"/>
      <c r="D600" s="3"/>
      <c r="E600" s="3"/>
      <c r="F600" s="3"/>
    </row>
    <row r="601">
      <c r="A601" s="3"/>
      <c r="B601" s="3"/>
      <c r="C601" s="3"/>
      <c r="D601" s="3"/>
      <c r="E601" s="3"/>
      <c r="F601" s="3"/>
    </row>
    <row r="602">
      <c r="A602" s="3"/>
      <c r="B602" s="3"/>
      <c r="C602" s="3"/>
      <c r="D602" s="3"/>
      <c r="E602" s="3"/>
      <c r="F602" s="3"/>
    </row>
    <row r="603">
      <c r="A603" s="3"/>
      <c r="B603" s="3"/>
      <c r="C603" s="3"/>
      <c r="D603" s="3"/>
      <c r="E603" s="3"/>
      <c r="F603" s="3"/>
    </row>
    <row r="604">
      <c r="A604" s="3"/>
      <c r="B604" s="3"/>
      <c r="C604" s="3"/>
      <c r="D604" s="3"/>
      <c r="E604" s="3"/>
      <c r="F604" s="3"/>
    </row>
    <row r="605">
      <c r="A605" s="3"/>
      <c r="B605" s="3"/>
      <c r="C605" s="3"/>
      <c r="D605" s="3"/>
      <c r="E605" s="3"/>
      <c r="F605" s="3"/>
    </row>
    <row r="606">
      <c r="A606" s="3"/>
      <c r="B606" s="3"/>
      <c r="C606" s="3"/>
      <c r="D606" s="3"/>
      <c r="E606" s="3"/>
      <c r="F606" s="3"/>
    </row>
    <row r="607">
      <c r="A607" s="3"/>
      <c r="B607" s="3"/>
      <c r="C607" s="3"/>
      <c r="D607" s="3"/>
      <c r="E607" s="3"/>
      <c r="F607" s="3"/>
    </row>
    <row r="608">
      <c r="A608" s="3"/>
      <c r="B608" s="3"/>
      <c r="C608" s="3"/>
      <c r="D608" s="3"/>
      <c r="E608" s="3"/>
      <c r="F608" s="3"/>
    </row>
    <row r="609">
      <c r="A609" s="3"/>
      <c r="B609" s="3"/>
      <c r="C609" s="3"/>
      <c r="D609" s="3"/>
      <c r="E609" s="3"/>
      <c r="F609" s="3"/>
    </row>
    <row r="610">
      <c r="A610" s="3"/>
      <c r="B610" s="3"/>
      <c r="C610" s="3"/>
      <c r="D610" s="3"/>
      <c r="E610" s="3"/>
      <c r="F610" s="3"/>
    </row>
    <row r="611">
      <c r="A611" s="3"/>
      <c r="B611" s="3"/>
      <c r="C611" s="3"/>
      <c r="D611" s="3"/>
      <c r="E611" s="3"/>
      <c r="F611" s="3"/>
    </row>
    <row r="612">
      <c r="A612" s="3"/>
      <c r="B612" s="3"/>
      <c r="C612" s="3"/>
      <c r="D612" s="3"/>
      <c r="E612" s="3"/>
      <c r="F612" s="3"/>
    </row>
    <row r="613">
      <c r="A613" s="3"/>
      <c r="B613" s="3"/>
      <c r="C613" s="3"/>
      <c r="D613" s="3"/>
      <c r="E613" s="3"/>
      <c r="F613" s="3"/>
    </row>
    <row r="614">
      <c r="A614" s="3"/>
      <c r="B614" s="3"/>
      <c r="C614" s="3"/>
      <c r="D614" s="3"/>
      <c r="E614" s="3"/>
      <c r="F614" s="3"/>
    </row>
    <row r="615">
      <c r="A615" s="3"/>
      <c r="B615" s="3"/>
      <c r="C615" s="3"/>
      <c r="D615" s="3"/>
      <c r="E615" s="3"/>
      <c r="F615" s="3"/>
    </row>
    <row r="616">
      <c r="A616" s="3"/>
      <c r="B616" s="3"/>
      <c r="C616" s="3"/>
      <c r="D616" s="3"/>
      <c r="E616" s="3"/>
      <c r="F616" s="3"/>
    </row>
    <row r="617">
      <c r="A617" s="3"/>
      <c r="B617" s="3"/>
      <c r="C617" s="3"/>
      <c r="D617" s="3"/>
      <c r="E617" s="3"/>
      <c r="F617" s="3"/>
    </row>
    <row r="618">
      <c r="A618" s="3"/>
      <c r="B618" s="3"/>
      <c r="C618" s="3"/>
      <c r="D618" s="3"/>
      <c r="E618" s="3"/>
      <c r="F618" s="3"/>
    </row>
    <row r="619">
      <c r="A619" s="3"/>
      <c r="B619" s="3"/>
      <c r="C619" s="3"/>
      <c r="D619" s="3"/>
      <c r="E619" s="3"/>
      <c r="F619" s="3"/>
    </row>
    <row r="620">
      <c r="A620" s="3"/>
      <c r="B620" s="3"/>
      <c r="C620" s="3"/>
      <c r="D620" s="3"/>
      <c r="E620" s="3"/>
      <c r="F620" s="3"/>
    </row>
    <row r="621">
      <c r="A621" s="3"/>
      <c r="B621" s="3"/>
      <c r="C621" s="3"/>
      <c r="D621" s="3"/>
      <c r="E621" s="3"/>
      <c r="F621" s="3"/>
    </row>
    <row r="622">
      <c r="A622" s="3"/>
      <c r="B622" s="3"/>
      <c r="C622" s="3"/>
      <c r="D622" s="3"/>
      <c r="E622" s="3"/>
      <c r="F622" s="3"/>
    </row>
    <row r="623">
      <c r="A623" s="3"/>
      <c r="B623" s="3"/>
      <c r="C623" s="3"/>
      <c r="D623" s="3"/>
      <c r="E623" s="3"/>
      <c r="F623" s="3"/>
    </row>
    <row r="624">
      <c r="A624" s="3"/>
      <c r="B624" s="3"/>
      <c r="C624" s="3"/>
      <c r="D624" s="3"/>
      <c r="E624" s="3"/>
      <c r="F624" s="3"/>
    </row>
    <row r="625">
      <c r="A625" s="3"/>
      <c r="B625" s="3"/>
      <c r="C625" s="3"/>
      <c r="D625" s="3"/>
      <c r="E625" s="3"/>
      <c r="F625" s="3"/>
    </row>
    <row r="626">
      <c r="A626" s="3"/>
      <c r="B626" s="3"/>
      <c r="C626" s="3"/>
      <c r="D626" s="3"/>
      <c r="E626" s="3"/>
      <c r="F626" s="3"/>
    </row>
    <row r="627">
      <c r="A627" s="3"/>
      <c r="B627" s="3"/>
      <c r="C627" s="3"/>
      <c r="D627" s="3"/>
      <c r="E627" s="3"/>
      <c r="F627" s="3"/>
    </row>
    <row r="628">
      <c r="A628" s="3"/>
      <c r="B628" s="3"/>
      <c r="C628" s="3"/>
      <c r="D628" s="3"/>
      <c r="E628" s="3"/>
      <c r="F628" s="3"/>
    </row>
    <row r="629">
      <c r="A629" s="3"/>
      <c r="B629" s="3"/>
      <c r="C629" s="3"/>
      <c r="D629" s="3"/>
      <c r="E629" s="3"/>
      <c r="F629" s="3"/>
    </row>
    <row r="630">
      <c r="A630" s="3"/>
      <c r="B630" s="3"/>
      <c r="C630" s="3"/>
      <c r="D630" s="3"/>
      <c r="E630" s="3"/>
      <c r="F630" s="3"/>
    </row>
    <row r="631">
      <c r="A631" s="3"/>
      <c r="B631" s="3"/>
      <c r="C631" s="3"/>
      <c r="D631" s="3"/>
      <c r="E631" s="3"/>
      <c r="F631" s="3"/>
    </row>
    <row r="632">
      <c r="A632" s="3"/>
      <c r="B632" s="3"/>
      <c r="C632" s="3"/>
      <c r="D632" s="3"/>
      <c r="E632" s="3"/>
      <c r="F632" s="3"/>
    </row>
    <row r="633">
      <c r="A633" s="3"/>
      <c r="B633" s="3"/>
      <c r="C633" s="3"/>
      <c r="D633" s="3"/>
      <c r="E633" s="3"/>
      <c r="F633" s="3"/>
    </row>
    <row r="634">
      <c r="A634" s="3"/>
      <c r="B634" s="3"/>
      <c r="C634" s="3"/>
      <c r="D634" s="3"/>
      <c r="E634" s="3"/>
      <c r="F634" s="3"/>
    </row>
    <row r="635">
      <c r="A635" s="3"/>
      <c r="B635" s="3"/>
      <c r="C635" s="3"/>
      <c r="D635" s="3"/>
      <c r="E635" s="3"/>
      <c r="F635" s="3"/>
    </row>
    <row r="636">
      <c r="A636" s="3"/>
      <c r="B636" s="3"/>
      <c r="C636" s="3"/>
      <c r="D636" s="3"/>
      <c r="E636" s="3"/>
      <c r="F636" s="3"/>
    </row>
    <row r="637">
      <c r="A637" s="3"/>
      <c r="B637" s="3"/>
      <c r="C637" s="3"/>
      <c r="D637" s="3"/>
      <c r="E637" s="3"/>
      <c r="F637" s="3"/>
    </row>
    <row r="638">
      <c r="A638" s="3"/>
      <c r="B638" s="3"/>
      <c r="C638" s="3"/>
      <c r="D638" s="3"/>
      <c r="E638" s="3"/>
      <c r="F638" s="3"/>
    </row>
    <row r="639">
      <c r="A639" s="3"/>
      <c r="B639" s="3"/>
      <c r="C639" s="3"/>
      <c r="D639" s="3"/>
      <c r="E639" s="3"/>
      <c r="F639" s="3"/>
    </row>
    <row r="640">
      <c r="A640" s="3"/>
      <c r="B640" s="3"/>
      <c r="C640" s="3"/>
      <c r="D640" s="3"/>
      <c r="E640" s="3"/>
      <c r="F640" s="3"/>
    </row>
    <row r="641">
      <c r="A641" s="3"/>
      <c r="B641" s="3"/>
      <c r="C641" s="3"/>
      <c r="D641" s="3"/>
      <c r="E641" s="3"/>
      <c r="F641" s="3"/>
    </row>
    <row r="642">
      <c r="A642" s="3"/>
      <c r="B642" s="3"/>
      <c r="C642" s="3"/>
      <c r="D642" s="3"/>
      <c r="E642" s="3"/>
      <c r="F642" s="3"/>
    </row>
    <row r="643">
      <c r="A643" s="3"/>
      <c r="B643" s="3"/>
      <c r="C643" s="3"/>
      <c r="D643" s="3"/>
      <c r="E643" s="3"/>
      <c r="F643" s="3"/>
    </row>
    <row r="644">
      <c r="A644" s="3"/>
      <c r="B644" s="3"/>
      <c r="C644" s="3"/>
      <c r="D644" s="3"/>
      <c r="E644" s="3"/>
      <c r="F644" s="3"/>
    </row>
    <row r="645">
      <c r="A645" s="3"/>
      <c r="B645" s="3"/>
      <c r="C645" s="3"/>
      <c r="D645" s="3"/>
      <c r="E645" s="3"/>
      <c r="F645" s="3"/>
    </row>
    <row r="646">
      <c r="A646" s="3"/>
      <c r="B646" s="3"/>
      <c r="C646" s="3"/>
      <c r="D646" s="3"/>
      <c r="E646" s="3"/>
      <c r="F646" s="3"/>
    </row>
    <row r="647">
      <c r="A647" s="3"/>
      <c r="B647" s="3"/>
      <c r="C647" s="3"/>
      <c r="D647" s="3"/>
      <c r="E647" s="3"/>
      <c r="F647" s="3"/>
    </row>
    <row r="648">
      <c r="A648" s="3"/>
      <c r="B648" s="3"/>
      <c r="C648" s="3"/>
      <c r="D648" s="3"/>
      <c r="E648" s="3"/>
      <c r="F648" s="3"/>
    </row>
    <row r="649">
      <c r="A649" s="3"/>
      <c r="B649" s="3"/>
      <c r="C649" s="3"/>
      <c r="D649" s="3"/>
      <c r="E649" s="3"/>
      <c r="F649" s="3"/>
    </row>
    <row r="650">
      <c r="A650" s="3"/>
      <c r="B650" s="3"/>
      <c r="C650" s="3"/>
      <c r="D650" s="3"/>
      <c r="E650" s="3"/>
      <c r="F650" s="3"/>
    </row>
    <row r="651">
      <c r="A651" s="3"/>
      <c r="B651" s="3"/>
      <c r="C651" s="3"/>
      <c r="D651" s="3"/>
      <c r="E651" s="3"/>
      <c r="F651" s="3"/>
    </row>
    <row r="652">
      <c r="A652" s="3"/>
      <c r="B652" s="3"/>
      <c r="C652" s="3"/>
      <c r="D652" s="3"/>
      <c r="E652" s="3"/>
      <c r="F652" s="3"/>
    </row>
    <row r="653">
      <c r="A653" s="3"/>
      <c r="B653" s="3"/>
      <c r="C653" s="3"/>
      <c r="D653" s="3"/>
      <c r="E653" s="3"/>
      <c r="F653" s="3"/>
    </row>
    <row r="654">
      <c r="A654" s="3"/>
      <c r="B654" s="3"/>
      <c r="C654" s="3"/>
      <c r="D654" s="3"/>
      <c r="E654" s="3"/>
      <c r="F654" s="3"/>
    </row>
    <row r="655">
      <c r="A655" s="3"/>
      <c r="B655" s="3"/>
      <c r="C655" s="3"/>
      <c r="D655" s="3"/>
      <c r="E655" s="3"/>
      <c r="F655" s="3"/>
    </row>
    <row r="656">
      <c r="A656" s="3"/>
      <c r="B656" s="3"/>
      <c r="C656" s="3"/>
      <c r="D656" s="3"/>
      <c r="E656" s="3"/>
      <c r="F656" s="3"/>
    </row>
    <row r="657">
      <c r="A657" s="3"/>
      <c r="B657" s="3"/>
      <c r="C657" s="3"/>
      <c r="D657" s="3"/>
      <c r="E657" s="3"/>
      <c r="F657" s="3"/>
    </row>
    <row r="658">
      <c r="A658" s="3"/>
      <c r="B658" s="3"/>
      <c r="C658" s="3"/>
      <c r="D658" s="3"/>
      <c r="E658" s="3"/>
      <c r="F658" s="3"/>
    </row>
    <row r="659">
      <c r="A659" s="3"/>
      <c r="B659" s="3"/>
      <c r="C659" s="3"/>
      <c r="D659" s="3"/>
      <c r="E659" s="3"/>
      <c r="F659" s="3"/>
    </row>
    <row r="660">
      <c r="A660" s="3"/>
      <c r="B660" s="3"/>
      <c r="C660" s="3"/>
      <c r="D660" s="3"/>
      <c r="E660" s="3"/>
      <c r="F660" s="3"/>
    </row>
    <row r="661">
      <c r="A661" s="3"/>
      <c r="B661" s="3"/>
      <c r="C661" s="3"/>
      <c r="D661" s="3"/>
      <c r="E661" s="3"/>
      <c r="F661" s="3"/>
    </row>
    <row r="662">
      <c r="A662" s="3"/>
      <c r="B662" s="3"/>
      <c r="C662" s="3"/>
      <c r="D662" s="3"/>
      <c r="E662" s="3"/>
      <c r="F662" s="3"/>
    </row>
    <row r="663">
      <c r="A663" s="3"/>
      <c r="B663" s="3"/>
      <c r="C663" s="3"/>
      <c r="D663" s="3"/>
      <c r="E663" s="3"/>
      <c r="F663" s="3"/>
    </row>
    <row r="664">
      <c r="A664" s="3"/>
      <c r="B664" s="3"/>
      <c r="C664" s="3"/>
      <c r="D664" s="3"/>
      <c r="E664" s="3"/>
      <c r="F664" s="3"/>
    </row>
    <row r="665">
      <c r="A665" s="3"/>
      <c r="B665" s="3"/>
      <c r="C665" s="3"/>
      <c r="D665" s="3"/>
      <c r="E665" s="3"/>
      <c r="F665" s="3"/>
    </row>
    <row r="666">
      <c r="A666" s="3"/>
      <c r="B666" s="3"/>
      <c r="C666" s="3"/>
      <c r="D666" s="3"/>
      <c r="E666" s="3"/>
      <c r="F666" s="3"/>
    </row>
    <row r="667">
      <c r="A667" s="3"/>
      <c r="B667" s="3"/>
      <c r="C667" s="3"/>
      <c r="D667" s="3"/>
      <c r="E667" s="3"/>
      <c r="F667" s="3"/>
    </row>
    <row r="668">
      <c r="A668" s="3"/>
      <c r="B668" s="3"/>
      <c r="C668" s="3"/>
      <c r="D668" s="3"/>
      <c r="E668" s="3"/>
      <c r="F668" s="3"/>
    </row>
    <row r="669">
      <c r="A669" s="3"/>
      <c r="B669" s="3"/>
      <c r="C669" s="3"/>
      <c r="D669" s="3"/>
      <c r="E669" s="3"/>
      <c r="F669" s="3"/>
    </row>
    <row r="670">
      <c r="A670" s="3"/>
      <c r="B670" s="3"/>
      <c r="C670" s="3"/>
      <c r="D670" s="3"/>
      <c r="E670" s="3"/>
      <c r="F670" s="3"/>
    </row>
    <row r="671">
      <c r="A671" s="3"/>
      <c r="B671" s="3"/>
      <c r="C671" s="3"/>
      <c r="D671" s="3"/>
      <c r="E671" s="3"/>
      <c r="F671" s="3"/>
    </row>
    <row r="672">
      <c r="A672" s="3"/>
      <c r="B672" s="3"/>
      <c r="C672" s="3"/>
      <c r="D672" s="3"/>
      <c r="E672" s="3"/>
      <c r="F672" s="3"/>
    </row>
    <row r="673">
      <c r="A673" s="3"/>
      <c r="B673" s="3"/>
      <c r="C673" s="3"/>
      <c r="D673" s="3"/>
      <c r="E673" s="3"/>
      <c r="F673" s="3"/>
    </row>
    <row r="674">
      <c r="A674" s="3"/>
      <c r="B674" s="3"/>
      <c r="C674" s="3"/>
      <c r="D674" s="3"/>
      <c r="E674" s="3"/>
      <c r="F674" s="3"/>
    </row>
    <row r="675">
      <c r="A675" s="3"/>
      <c r="B675" s="3"/>
      <c r="C675" s="3"/>
      <c r="D675" s="3"/>
      <c r="E675" s="3"/>
      <c r="F675" s="3"/>
    </row>
    <row r="676">
      <c r="A676" s="3"/>
      <c r="B676" s="3"/>
      <c r="C676" s="3"/>
      <c r="D676" s="3"/>
      <c r="E676" s="3"/>
      <c r="F676" s="3"/>
    </row>
    <row r="677">
      <c r="A677" s="3"/>
      <c r="B677" s="3"/>
      <c r="C677" s="3"/>
      <c r="D677" s="3"/>
      <c r="E677" s="3"/>
      <c r="F677" s="3"/>
    </row>
    <row r="678">
      <c r="A678" s="3"/>
      <c r="B678" s="3"/>
      <c r="C678" s="3"/>
      <c r="D678" s="3"/>
      <c r="E678" s="3"/>
      <c r="F678" s="3"/>
    </row>
    <row r="679">
      <c r="A679" s="3"/>
      <c r="B679" s="3"/>
      <c r="C679" s="3"/>
      <c r="D679" s="3"/>
      <c r="E679" s="3"/>
      <c r="F679" s="3"/>
    </row>
    <row r="680">
      <c r="A680" s="3"/>
      <c r="B680" s="3"/>
      <c r="C680" s="3"/>
      <c r="D680" s="3"/>
      <c r="E680" s="3"/>
      <c r="F680" s="3"/>
    </row>
    <row r="681">
      <c r="A681" s="3"/>
      <c r="B681" s="3"/>
      <c r="C681" s="3"/>
      <c r="D681" s="3"/>
      <c r="E681" s="3"/>
      <c r="F681" s="3"/>
    </row>
    <row r="682">
      <c r="A682" s="3"/>
      <c r="B682" s="3"/>
      <c r="C682" s="3"/>
      <c r="D682" s="3"/>
      <c r="E682" s="3"/>
      <c r="F682" s="3"/>
    </row>
    <row r="683">
      <c r="A683" s="3"/>
      <c r="B683" s="3"/>
      <c r="C683" s="3"/>
      <c r="D683" s="3"/>
      <c r="E683" s="3"/>
      <c r="F683" s="3"/>
    </row>
    <row r="684">
      <c r="A684" s="3"/>
      <c r="B684" s="3"/>
      <c r="C684" s="3"/>
      <c r="D684" s="3"/>
      <c r="E684" s="3"/>
      <c r="F684" s="3"/>
    </row>
    <row r="685">
      <c r="A685" s="3"/>
      <c r="B685" s="3"/>
      <c r="C685" s="3"/>
      <c r="D685" s="3"/>
      <c r="E685" s="3"/>
      <c r="F685" s="3"/>
    </row>
    <row r="686">
      <c r="A686" s="3"/>
      <c r="B686" s="3"/>
      <c r="C686" s="3"/>
      <c r="D686" s="3"/>
      <c r="E686" s="3"/>
      <c r="F686" s="3"/>
    </row>
    <row r="687">
      <c r="A687" s="3"/>
      <c r="B687" s="3"/>
      <c r="C687" s="3"/>
      <c r="D687" s="3"/>
      <c r="E687" s="3"/>
      <c r="F687" s="3"/>
    </row>
    <row r="688">
      <c r="A688" s="3"/>
      <c r="B688" s="3"/>
      <c r="C688" s="3"/>
      <c r="D688" s="3"/>
      <c r="E688" s="3"/>
      <c r="F688" s="3"/>
    </row>
    <row r="689">
      <c r="A689" s="3"/>
      <c r="B689" s="3"/>
      <c r="C689" s="3"/>
      <c r="D689" s="3"/>
      <c r="E689" s="3"/>
      <c r="F689" s="3"/>
    </row>
    <row r="690">
      <c r="A690" s="3"/>
      <c r="B690" s="3"/>
      <c r="C690" s="3"/>
      <c r="D690" s="3"/>
      <c r="E690" s="3"/>
      <c r="F690" s="3"/>
    </row>
    <row r="691">
      <c r="A691" s="3"/>
      <c r="B691" s="3"/>
      <c r="C691" s="3"/>
      <c r="D691" s="3"/>
      <c r="E691" s="3"/>
      <c r="F691" s="3"/>
    </row>
    <row r="692">
      <c r="A692" s="3"/>
      <c r="B692" s="3"/>
      <c r="C692" s="3"/>
      <c r="D692" s="3"/>
      <c r="E692" s="3"/>
      <c r="F692" s="3"/>
    </row>
    <row r="693">
      <c r="A693" s="3"/>
      <c r="B693" s="3"/>
      <c r="C693" s="3"/>
      <c r="D693" s="3"/>
      <c r="E693" s="3"/>
      <c r="F693" s="3"/>
    </row>
    <row r="694">
      <c r="A694" s="3"/>
      <c r="B694" s="3"/>
      <c r="C694" s="3"/>
      <c r="D694" s="3"/>
      <c r="E694" s="3"/>
      <c r="F694" s="3"/>
    </row>
    <row r="695">
      <c r="A695" s="3"/>
      <c r="B695" s="3"/>
      <c r="C695" s="3"/>
      <c r="D695" s="3"/>
      <c r="E695" s="3"/>
      <c r="F695" s="3"/>
    </row>
    <row r="696">
      <c r="A696" s="3"/>
      <c r="B696" s="3"/>
      <c r="C696" s="3"/>
      <c r="D696" s="3"/>
      <c r="E696" s="3"/>
      <c r="F696" s="3"/>
    </row>
    <row r="697">
      <c r="A697" s="3"/>
      <c r="B697" s="3"/>
      <c r="C697" s="3"/>
      <c r="D697" s="3"/>
      <c r="E697" s="3"/>
      <c r="F697" s="3"/>
    </row>
    <row r="698">
      <c r="A698" s="3"/>
      <c r="B698" s="3"/>
      <c r="C698" s="3"/>
      <c r="D698" s="3"/>
      <c r="E698" s="3"/>
      <c r="F698" s="3"/>
    </row>
    <row r="699">
      <c r="A699" s="3"/>
      <c r="B699" s="3"/>
      <c r="C699" s="3"/>
      <c r="D699" s="3"/>
      <c r="E699" s="3"/>
      <c r="F699" s="3"/>
    </row>
    <row r="700">
      <c r="A700" s="3"/>
      <c r="B700" s="3"/>
      <c r="C700" s="3"/>
      <c r="D700" s="3"/>
      <c r="E700" s="3"/>
      <c r="F700" s="3"/>
    </row>
    <row r="701">
      <c r="A701" s="3"/>
      <c r="B701" s="3"/>
      <c r="C701" s="3"/>
      <c r="D701" s="3"/>
      <c r="E701" s="3"/>
      <c r="F701" s="3"/>
    </row>
    <row r="702">
      <c r="A702" s="3"/>
      <c r="B702" s="3"/>
      <c r="C702" s="3"/>
      <c r="D702" s="3"/>
      <c r="E702" s="3"/>
      <c r="F702" s="3"/>
    </row>
    <row r="703">
      <c r="A703" s="3"/>
      <c r="B703" s="3"/>
      <c r="C703" s="3"/>
      <c r="D703" s="3"/>
      <c r="E703" s="3"/>
      <c r="F703" s="3"/>
    </row>
    <row r="704">
      <c r="A704" s="3"/>
      <c r="B704" s="3"/>
      <c r="C704" s="3"/>
      <c r="D704" s="3"/>
      <c r="E704" s="3"/>
      <c r="F704" s="3"/>
    </row>
    <row r="705">
      <c r="A705" s="3"/>
      <c r="B705" s="3"/>
      <c r="C705" s="3"/>
      <c r="D705" s="3"/>
      <c r="E705" s="3"/>
      <c r="F705" s="3"/>
    </row>
    <row r="706">
      <c r="A706" s="3"/>
      <c r="B706" s="3"/>
      <c r="C706" s="3"/>
      <c r="D706" s="3"/>
      <c r="E706" s="3"/>
      <c r="F706" s="3"/>
    </row>
    <row r="707">
      <c r="A707" s="3"/>
      <c r="B707" s="3"/>
      <c r="C707" s="3"/>
      <c r="D707" s="3"/>
      <c r="E707" s="3"/>
      <c r="F707" s="3"/>
    </row>
    <row r="708">
      <c r="A708" s="3"/>
      <c r="B708" s="3"/>
      <c r="C708" s="3"/>
      <c r="D708" s="3"/>
      <c r="E708" s="3"/>
      <c r="F708" s="3"/>
    </row>
    <row r="709">
      <c r="A709" s="3"/>
      <c r="B709" s="3"/>
      <c r="C709" s="3"/>
      <c r="D709" s="3"/>
      <c r="E709" s="3"/>
      <c r="F709" s="3"/>
    </row>
    <row r="710">
      <c r="A710" s="3"/>
      <c r="B710" s="3"/>
      <c r="C710" s="3"/>
      <c r="D710" s="3"/>
      <c r="E710" s="3"/>
      <c r="F710" s="3"/>
    </row>
    <row r="711">
      <c r="A711" s="3"/>
      <c r="B711" s="3"/>
      <c r="C711" s="3"/>
      <c r="D711" s="3"/>
      <c r="E711" s="3"/>
      <c r="F711" s="3"/>
    </row>
    <row r="712">
      <c r="A712" s="3"/>
      <c r="B712" s="3"/>
      <c r="C712" s="3"/>
      <c r="D712" s="3"/>
      <c r="E712" s="3"/>
      <c r="F712" s="3"/>
    </row>
    <row r="713">
      <c r="A713" s="3"/>
      <c r="B713" s="3"/>
      <c r="C713" s="3"/>
      <c r="D713" s="3"/>
      <c r="E713" s="3"/>
      <c r="F713" s="3"/>
    </row>
    <row r="714">
      <c r="A714" s="3"/>
      <c r="B714" s="3"/>
      <c r="C714" s="3"/>
      <c r="D714" s="3"/>
      <c r="E714" s="3"/>
      <c r="F714" s="3"/>
    </row>
    <row r="715">
      <c r="A715" s="3"/>
      <c r="B715" s="3"/>
      <c r="C715" s="3"/>
      <c r="D715" s="3"/>
      <c r="E715" s="3"/>
      <c r="F715" s="3"/>
    </row>
    <row r="716">
      <c r="A716" s="3"/>
      <c r="B716" s="3"/>
      <c r="C716" s="3"/>
      <c r="D716" s="3"/>
      <c r="E716" s="3"/>
      <c r="F716" s="3"/>
    </row>
    <row r="717">
      <c r="A717" s="3"/>
      <c r="B717" s="3"/>
      <c r="C717" s="3"/>
      <c r="D717" s="3"/>
      <c r="E717" s="3"/>
      <c r="F717" s="3"/>
    </row>
    <row r="718">
      <c r="A718" s="3"/>
      <c r="B718" s="3"/>
      <c r="C718" s="3"/>
      <c r="D718" s="3"/>
      <c r="E718" s="3"/>
      <c r="F718" s="3"/>
    </row>
    <row r="719">
      <c r="A719" s="3"/>
      <c r="B719" s="3"/>
      <c r="C719" s="3"/>
      <c r="D719" s="3"/>
      <c r="E719" s="3"/>
      <c r="F719" s="3"/>
    </row>
    <row r="720">
      <c r="A720" s="3"/>
      <c r="B720" s="3"/>
      <c r="C720" s="3"/>
      <c r="D720" s="3"/>
      <c r="E720" s="3"/>
      <c r="F720" s="3"/>
    </row>
    <row r="721">
      <c r="A721" s="3"/>
      <c r="B721" s="3"/>
      <c r="C721" s="3"/>
      <c r="D721" s="3"/>
      <c r="E721" s="3"/>
      <c r="F721" s="3"/>
    </row>
    <row r="722">
      <c r="A722" s="3"/>
      <c r="B722" s="3"/>
      <c r="C722" s="3"/>
      <c r="D722" s="3"/>
      <c r="E722" s="3"/>
      <c r="F722" s="3"/>
    </row>
    <row r="723">
      <c r="A723" s="3"/>
      <c r="B723" s="3"/>
      <c r="C723" s="3"/>
      <c r="D723" s="3"/>
      <c r="E723" s="3"/>
      <c r="F723" s="3"/>
    </row>
    <row r="724">
      <c r="A724" s="3"/>
      <c r="B724" s="3"/>
      <c r="C724" s="3"/>
      <c r="D724" s="3"/>
      <c r="E724" s="3"/>
      <c r="F724" s="3"/>
    </row>
    <row r="725">
      <c r="A725" s="3"/>
      <c r="B725" s="3"/>
      <c r="C725" s="3"/>
      <c r="D725" s="3"/>
      <c r="E725" s="3"/>
      <c r="F725" s="3"/>
    </row>
    <row r="726">
      <c r="A726" s="3"/>
      <c r="B726" s="3"/>
      <c r="C726" s="3"/>
      <c r="D726" s="3"/>
      <c r="E726" s="3"/>
      <c r="F726" s="3"/>
    </row>
    <row r="727">
      <c r="A727" s="3"/>
      <c r="B727" s="3"/>
      <c r="C727" s="3"/>
      <c r="D727" s="3"/>
      <c r="E727" s="3"/>
      <c r="F727" s="3"/>
    </row>
    <row r="728">
      <c r="A728" s="3"/>
      <c r="B728" s="3"/>
      <c r="C728" s="3"/>
      <c r="D728" s="3"/>
      <c r="E728" s="3"/>
      <c r="F728" s="3"/>
    </row>
    <row r="729">
      <c r="A729" s="3"/>
      <c r="B729" s="3"/>
      <c r="C729" s="3"/>
      <c r="D729" s="3"/>
      <c r="E729" s="3"/>
      <c r="F729" s="3"/>
    </row>
    <row r="730">
      <c r="A730" s="3"/>
      <c r="B730" s="3"/>
      <c r="C730" s="3"/>
      <c r="D730" s="3"/>
      <c r="E730" s="3"/>
      <c r="F730" s="3"/>
    </row>
    <row r="731">
      <c r="A731" s="3"/>
      <c r="B731" s="3"/>
      <c r="C731" s="3"/>
      <c r="D731" s="3"/>
      <c r="E731" s="3"/>
      <c r="F731" s="3"/>
    </row>
    <row r="732">
      <c r="A732" s="3"/>
      <c r="B732" s="3"/>
      <c r="C732" s="3"/>
      <c r="D732" s="3"/>
      <c r="E732" s="3"/>
      <c r="F732" s="3"/>
    </row>
    <row r="733">
      <c r="A733" s="3"/>
      <c r="B733" s="3"/>
      <c r="C733" s="3"/>
      <c r="D733" s="3"/>
      <c r="E733" s="3"/>
      <c r="F733" s="3"/>
    </row>
    <row r="734">
      <c r="A734" s="3"/>
      <c r="B734" s="3"/>
      <c r="C734" s="3"/>
      <c r="D734" s="3"/>
      <c r="E734" s="3"/>
      <c r="F734" s="3"/>
    </row>
    <row r="735">
      <c r="A735" s="3"/>
      <c r="B735" s="3"/>
      <c r="C735" s="3"/>
      <c r="D735" s="3"/>
      <c r="E735" s="3"/>
      <c r="F735" s="3"/>
    </row>
    <row r="736">
      <c r="A736" s="3"/>
      <c r="B736" s="3"/>
      <c r="C736" s="3"/>
      <c r="D736" s="3"/>
      <c r="E736" s="3"/>
      <c r="F736" s="3"/>
    </row>
    <row r="737">
      <c r="A737" s="3"/>
      <c r="B737" s="3"/>
      <c r="C737" s="3"/>
      <c r="D737" s="3"/>
      <c r="E737" s="3"/>
      <c r="F737" s="3"/>
    </row>
    <row r="738">
      <c r="A738" s="3"/>
      <c r="B738" s="3"/>
      <c r="C738" s="3"/>
      <c r="D738" s="3"/>
      <c r="E738" s="3"/>
      <c r="F738" s="3"/>
    </row>
    <row r="739">
      <c r="A739" s="3"/>
      <c r="B739" s="3"/>
      <c r="C739" s="3"/>
      <c r="D739" s="3"/>
      <c r="E739" s="3"/>
      <c r="F739" s="3"/>
    </row>
    <row r="740">
      <c r="A740" s="3"/>
      <c r="B740" s="3"/>
      <c r="C740" s="3"/>
      <c r="D740" s="3"/>
      <c r="E740" s="3"/>
      <c r="F740" s="3"/>
    </row>
    <row r="741">
      <c r="A741" s="3"/>
      <c r="B741" s="3"/>
      <c r="C741" s="3"/>
      <c r="D741" s="3"/>
      <c r="E741" s="3"/>
      <c r="F741" s="3"/>
    </row>
    <row r="742">
      <c r="A742" s="3"/>
      <c r="B742" s="3"/>
      <c r="C742" s="3"/>
      <c r="D742" s="3"/>
      <c r="E742" s="3"/>
      <c r="F742" s="3"/>
    </row>
    <row r="743">
      <c r="A743" s="3"/>
      <c r="B743" s="3"/>
      <c r="C743" s="3"/>
      <c r="D743" s="3"/>
      <c r="E743" s="3"/>
      <c r="F743" s="3"/>
    </row>
    <row r="744">
      <c r="A744" s="3"/>
      <c r="B744" s="3"/>
      <c r="C744" s="3"/>
      <c r="D744" s="3"/>
      <c r="E744" s="3"/>
      <c r="F744" s="3"/>
    </row>
    <row r="745">
      <c r="A745" s="3"/>
      <c r="B745" s="3"/>
      <c r="C745" s="3"/>
      <c r="D745" s="3"/>
      <c r="E745" s="3"/>
      <c r="F745" s="3"/>
    </row>
    <row r="746">
      <c r="A746" s="3"/>
      <c r="B746" s="3"/>
      <c r="C746" s="3"/>
      <c r="D746" s="3"/>
      <c r="E746" s="3"/>
      <c r="F746" s="3"/>
    </row>
    <row r="747">
      <c r="A747" s="3"/>
      <c r="B747" s="3"/>
      <c r="C747" s="3"/>
      <c r="D747" s="3"/>
      <c r="E747" s="3"/>
      <c r="F747" s="3"/>
    </row>
    <row r="748">
      <c r="A748" s="3"/>
      <c r="B748" s="3"/>
      <c r="C748" s="3"/>
      <c r="D748" s="3"/>
      <c r="E748" s="3"/>
      <c r="F748" s="3"/>
    </row>
    <row r="749">
      <c r="A749" s="3"/>
      <c r="B749" s="3"/>
      <c r="C749" s="3"/>
      <c r="D749" s="3"/>
      <c r="E749" s="3"/>
      <c r="F749" s="3"/>
    </row>
    <row r="750">
      <c r="A750" s="3"/>
      <c r="B750" s="3"/>
      <c r="C750" s="3"/>
      <c r="D750" s="3"/>
      <c r="E750" s="3"/>
      <c r="F750" s="3"/>
    </row>
    <row r="751">
      <c r="A751" s="3"/>
      <c r="B751" s="3"/>
      <c r="C751" s="3"/>
      <c r="D751" s="3"/>
      <c r="E751" s="3"/>
      <c r="F751" s="3"/>
    </row>
    <row r="752">
      <c r="A752" s="3"/>
      <c r="B752" s="3"/>
      <c r="C752" s="3"/>
      <c r="D752" s="3"/>
      <c r="E752" s="3"/>
      <c r="F752" s="3"/>
    </row>
    <row r="753">
      <c r="A753" s="3"/>
      <c r="B753" s="3"/>
      <c r="C753" s="3"/>
      <c r="D753" s="3"/>
      <c r="E753" s="3"/>
      <c r="F753" s="3"/>
    </row>
    <row r="754">
      <c r="A754" s="3"/>
      <c r="B754" s="3"/>
      <c r="C754" s="3"/>
      <c r="D754" s="3"/>
      <c r="E754" s="3"/>
      <c r="F754" s="3"/>
    </row>
    <row r="755">
      <c r="A755" s="3"/>
      <c r="B755" s="3"/>
      <c r="C755" s="3"/>
      <c r="D755" s="3"/>
      <c r="E755" s="3"/>
      <c r="F755" s="3"/>
    </row>
    <row r="756">
      <c r="A756" s="3"/>
      <c r="B756" s="3"/>
      <c r="C756" s="3"/>
      <c r="D756" s="3"/>
      <c r="E756" s="3"/>
      <c r="F756" s="3"/>
    </row>
    <row r="757">
      <c r="A757" s="3"/>
      <c r="B757" s="3"/>
      <c r="C757" s="3"/>
      <c r="D757" s="3"/>
      <c r="E757" s="3"/>
      <c r="F757" s="3"/>
    </row>
    <row r="758">
      <c r="A758" s="3"/>
      <c r="B758" s="3"/>
      <c r="C758" s="3"/>
      <c r="D758" s="3"/>
      <c r="E758" s="3"/>
      <c r="F758" s="3"/>
    </row>
    <row r="759">
      <c r="A759" s="3"/>
      <c r="B759" s="3"/>
      <c r="C759" s="3"/>
      <c r="D759" s="3"/>
      <c r="E759" s="3"/>
      <c r="F759" s="3"/>
    </row>
    <row r="760">
      <c r="A760" s="3"/>
      <c r="B760" s="3"/>
      <c r="C760" s="3"/>
      <c r="D760" s="3"/>
      <c r="E760" s="3"/>
      <c r="F760" s="3"/>
    </row>
    <row r="761">
      <c r="A761" s="3"/>
      <c r="B761" s="3"/>
      <c r="C761" s="3"/>
      <c r="D761" s="3"/>
      <c r="E761" s="3"/>
      <c r="F761" s="3"/>
    </row>
    <row r="762">
      <c r="A762" s="3"/>
      <c r="B762" s="3"/>
      <c r="C762" s="3"/>
      <c r="D762" s="3"/>
      <c r="E762" s="3"/>
      <c r="F762" s="3"/>
    </row>
    <row r="763">
      <c r="A763" s="3"/>
      <c r="B763" s="3"/>
      <c r="C763" s="3"/>
      <c r="D763" s="3"/>
      <c r="E763" s="3"/>
      <c r="F763" s="3"/>
    </row>
    <row r="764">
      <c r="A764" s="3"/>
      <c r="B764" s="3"/>
      <c r="C764" s="3"/>
      <c r="D764" s="3"/>
      <c r="E764" s="3"/>
      <c r="F764" s="3"/>
    </row>
    <row r="765">
      <c r="A765" s="3"/>
      <c r="B765" s="3"/>
      <c r="C765" s="3"/>
      <c r="D765" s="3"/>
      <c r="E765" s="3"/>
      <c r="F765" s="3"/>
    </row>
    <row r="766">
      <c r="A766" s="3"/>
      <c r="B766" s="3"/>
      <c r="C766" s="3"/>
      <c r="D766" s="3"/>
      <c r="E766" s="3"/>
      <c r="F766" s="3"/>
    </row>
    <row r="767">
      <c r="A767" s="3"/>
      <c r="B767" s="3"/>
      <c r="C767" s="3"/>
      <c r="D767" s="3"/>
      <c r="E767" s="3"/>
      <c r="F767" s="3"/>
    </row>
    <row r="768">
      <c r="A768" s="3"/>
      <c r="B768" s="3"/>
      <c r="C768" s="3"/>
      <c r="D768" s="3"/>
      <c r="E768" s="3"/>
      <c r="F768" s="3"/>
    </row>
    <row r="769">
      <c r="A769" s="3"/>
      <c r="B769" s="3"/>
      <c r="C769" s="3"/>
      <c r="D769" s="3"/>
      <c r="E769" s="3"/>
      <c r="F769" s="3"/>
    </row>
    <row r="770">
      <c r="A770" s="3"/>
      <c r="B770" s="3"/>
      <c r="C770" s="3"/>
      <c r="D770" s="3"/>
      <c r="E770" s="3"/>
      <c r="F770" s="3"/>
    </row>
    <row r="771">
      <c r="A771" s="3"/>
      <c r="B771" s="3"/>
      <c r="C771" s="3"/>
      <c r="D771" s="3"/>
      <c r="E771" s="3"/>
      <c r="F771" s="3"/>
    </row>
    <row r="772">
      <c r="A772" s="3"/>
      <c r="B772" s="3"/>
      <c r="C772" s="3"/>
      <c r="D772" s="3"/>
      <c r="E772" s="3"/>
      <c r="F772" s="3"/>
    </row>
    <row r="773">
      <c r="A773" s="3"/>
      <c r="B773" s="3"/>
      <c r="C773" s="3"/>
      <c r="D773" s="3"/>
      <c r="E773" s="3"/>
      <c r="F773" s="3"/>
    </row>
    <row r="774">
      <c r="A774" s="3"/>
      <c r="B774" s="3"/>
      <c r="C774" s="3"/>
      <c r="D774" s="3"/>
      <c r="E774" s="3"/>
      <c r="F774" s="3"/>
    </row>
    <row r="775">
      <c r="A775" s="3"/>
      <c r="B775" s="3"/>
      <c r="C775" s="3"/>
      <c r="D775" s="3"/>
      <c r="E775" s="3"/>
      <c r="F775" s="3"/>
    </row>
    <row r="776">
      <c r="A776" s="3"/>
      <c r="B776" s="3"/>
      <c r="C776" s="3"/>
      <c r="D776" s="3"/>
      <c r="E776" s="3"/>
      <c r="F776" s="3"/>
    </row>
    <row r="777">
      <c r="A777" s="3"/>
      <c r="B777" s="3"/>
      <c r="C777" s="3"/>
      <c r="D777" s="3"/>
      <c r="E777" s="3"/>
      <c r="F777" s="3"/>
    </row>
    <row r="778">
      <c r="A778" s="3"/>
      <c r="B778" s="3"/>
      <c r="C778" s="3"/>
      <c r="D778" s="3"/>
      <c r="E778" s="3"/>
      <c r="F778" s="3"/>
    </row>
    <row r="779">
      <c r="A779" s="3"/>
      <c r="B779" s="3"/>
      <c r="C779" s="3"/>
      <c r="D779" s="3"/>
      <c r="E779" s="3"/>
      <c r="F779" s="3"/>
    </row>
    <row r="780">
      <c r="A780" s="3"/>
      <c r="B780" s="3"/>
      <c r="C780" s="3"/>
      <c r="D780" s="3"/>
      <c r="E780" s="3"/>
      <c r="F780" s="3"/>
    </row>
    <row r="781">
      <c r="A781" s="3"/>
      <c r="B781" s="3"/>
      <c r="C781" s="3"/>
      <c r="D781" s="3"/>
      <c r="E781" s="3"/>
      <c r="F781" s="3"/>
    </row>
    <row r="782">
      <c r="A782" s="3"/>
      <c r="B782" s="3"/>
      <c r="C782" s="3"/>
      <c r="D782" s="3"/>
      <c r="E782" s="3"/>
      <c r="F782" s="3"/>
    </row>
    <row r="783">
      <c r="A783" s="3"/>
      <c r="B783" s="3"/>
      <c r="C783" s="3"/>
      <c r="D783" s="3"/>
      <c r="E783" s="3"/>
      <c r="F783" s="3"/>
    </row>
    <row r="784">
      <c r="A784" s="3"/>
      <c r="B784" s="3"/>
      <c r="C784" s="3"/>
      <c r="D784" s="3"/>
      <c r="E784" s="3"/>
      <c r="F784" s="3"/>
    </row>
    <row r="785">
      <c r="A785" s="3"/>
      <c r="B785" s="3"/>
      <c r="C785" s="3"/>
      <c r="D785" s="3"/>
      <c r="E785" s="3"/>
      <c r="F785" s="3"/>
    </row>
    <row r="786">
      <c r="A786" s="3"/>
      <c r="B786" s="3"/>
      <c r="C786" s="3"/>
      <c r="D786" s="3"/>
      <c r="E786" s="3"/>
      <c r="F786" s="3"/>
    </row>
    <row r="787">
      <c r="A787" s="3"/>
      <c r="B787" s="3"/>
      <c r="C787" s="3"/>
      <c r="D787" s="3"/>
      <c r="E787" s="3"/>
      <c r="F787" s="3"/>
    </row>
    <row r="788">
      <c r="A788" s="3"/>
      <c r="B788" s="3"/>
      <c r="C788" s="3"/>
      <c r="D788" s="3"/>
      <c r="E788" s="3"/>
      <c r="F788" s="3"/>
    </row>
    <row r="789">
      <c r="A789" s="3"/>
      <c r="B789" s="3"/>
      <c r="C789" s="3"/>
      <c r="D789" s="3"/>
      <c r="E789" s="3"/>
      <c r="F789" s="3"/>
    </row>
    <row r="790">
      <c r="A790" s="3"/>
      <c r="B790" s="3"/>
      <c r="C790" s="3"/>
      <c r="D790" s="3"/>
      <c r="E790" s="3"/>
      <c r="F790" s="3"/>
    </row>
    <row r="791">
      <c r="A791" s="3"/>
      <c r="B791" s="3"/>
      <c r="C791" s="3"/>
      <c r="D791" s="3"/>
      <c r="E791" s="3"/>
      <c r="F791" s="3"/>
    </row>
    <row r="792">
      <c r="A792" s="3"/>
      <c r="B792" s="3"/>
      <c r="C792" s="3"/>
      <c r="D792" s="3"/>
      <c r="E792" s="3"/>
      <c r="F792" s="3"/>
    </row>
    <row r="793">
      <c r="A793" s="3"/>
      <c r="B793" s="3"/>
      <c r="C793" s="3"/>
      <c r="D793" s="3"/>
      <c r="E793" s="3"/>
      <c r="F793" s="3"/>
    </row>
    <row r="794">
      <c r="A794" s="3"/>
      <c r="B794" s="3"/>
      <c r="C794" s="3"/>
      <c r="D794" s="3"/>
      <c r="E794" s="3"/>
      <c r="F794" s="3"/>
    </row>
    <row r="795">
      <c r="A795" s="3"/>
      <c r="B795" s="3"/>
      <c r="C795" s="3"/>
      <c r="D795" s="3"/>
      <c r="E795" s="3"/>
      <c r="F795" s="3"/>
    </row>
    <row r="796">
      <c r="A796" s="3"/>
      <c r="B796" s="3"/>
      <c r="C796" s="3"/>
      <c r="D796" s="3"/>
      <c r="E796" s="3"/>
      <c r="F796" s="3"/>
    </row>
    <row r="797">
      <c r="A797" s="3"/>
      <c r="B797" s="3"/>
      <c r="C797" s="3"/>
      <c r="D797" s="3"/>
      <c r="E797" s="3"/>
      <c r="F797" s="3"/>
    </row>
    <row r="798">
      <c r="A798" s="3"/>
      <c r="B798" s="3"/>
      <c r="C798" s="3"/>
      <c r="D798" s="3"/>
      <c r="E798" s="3"/>
      <c r="F798" s="3"/>
    </row>
    <row r="799">
      <c r="A799" s="3"/>
      <c r="B799" s="3"/>
      <c r="C799" s="3"/>
      <c r="D799" s="3"/>
      <c r="E799" s="3"/>
      <c r="F799" s="3"/>
    </row>
    <row r="800">
      <c r="A800" s="3"/>
      <c r="B800" s="3"/>
      <c r="C800" s="3"/>
      <c r="D800" s="3"/>
      <c r="E800" s="3"/>
      <c r="F800" s="3"/>
    </row>
    <row r="801">
      <c r="A801" s="3"/>
      <c r="B801" s="3"/>
      <c r="C801" s="3"/>
      <c r="D801" s="3"/>
      <c r="E801" s="3"/>
      <c r="F801" s="3"/>
    </row>
    <row r="802">
      <c r="A802" s="3"/>
      <c r="B802" s="3"/>
      <c r="C802" s="3"/>
      <c r="D802" s="3"/>
      <c r="E802" s="3"/>
      <c r="F802" s="3"/>
    </row>
    <row r="803">
      <c r="A803" s="3"/>
      <c r="B803" s="3"/>
      <c r="C803" s="3"/>
      <c r="D803" s="3"/>
      <c r="E803" s="3"/>
      <c r="F803" s="3"/>
    </row>
    <row r="804">
      <c r="A804" s="3"/>
      <c r="B804" s="3"/>
      <c r="C804" s="3"/>
      <c r="D804" s="3"/>
      <c r="E804" s="3"/>
      <c r="F804" s="3"/>
    </row>
    <row r="805">
      <c r="A805" s="3"/>
      <c r="B805" s="3"/>
      <c r="C805" s="3"/>
      <c r="D805" s="3"/>
      <c r="E805" s="3"/>
      <c r="F805" s="3"/>
    </row>
    <row r="806">
      <c r="A806" s="3"/>
      <c r="B806" s="3"/>
      <c r="C806" s="3"/>
      <c r="D806" s="3"/>
      <c r="E806" s="3"/>
      <c r="F806" s="3"/>
    </row>
    <row r="807">
      <c r="A807" s="3"/>
      <c r="B807" s="3"/>
      <c r="C807" s="3"/>
      <c r="D807" s="3"/>
      <c r="E807" s="3"/>
      <c r="F807" s="3"/>
    </row>
    <row r="808">
      <c r="A808" s="3"/>
      <c r="B808" s="3"/>
      <c r="C808" s="3"/>
      <c r="D808" s="3"/>
      <c r="E808" s="3"/>
      <c r="F808" s="3"/>
    </row>
    <row r="809">
      <c r="A809" s="3"/>
      <c r="B809" s="3"/>
      <c r="C809" s="3"/>
      <c r="D809" s="3"/>
      <c r="E809" s="3"/>
      <c r="F809" s="3"/>
    </row>
    <row r="810">
      <c r="A810" s="3"/>
      <c r="B810" s="3"/>
      <c r="C810" s="3"/>
      <c r="D810" s="3"/>
      <c r="E810" s="3"/>
      <c r="F810" s="3"/>
    </row>
    <row r="811">
      <c r="A811" s="3"/>
      <c r="B811" s="3"/>
      <c r="C811" s="3"/>
      <c r="D811" s="3"/>
      <c r="E811" s="3"/>
      <c r="F811" s="3"/>
    </row>
    <row r="812">
      <c r="A812" s="3"/>
      <c r="B812" s="3"/>
      <c r="C812" s="3"/>
      <c r="D812" s="3"/>
      <c r="E812" s="3"/>
      <c r="F812" s="3"/>
    </row>
    <row r="813">
      <c r="A813" s="3"/>
      <c r="B813" s="3"/>
      <c r="C813" s="3"/>
      <c r="D813" s="3"/>
      <c r="E813" s="3"/>
      <c r="F813" s="3"/>
    </row>
    <row r="814">
      <c r="A814" s="3"/>
      <c r="B814" s="3"/>
      <c r="C814" s="3"/>
      <c r="D814" s="3"/>
      <c r="E814" s="3"/>
      <c r="F814" s="3"/>
    </row>
    <row r="815">
      <c r="A815" s="3"/>
      <c r="B815" s="3"/>
      <c r="C815" s="3"/>
      <c r="D815" s="3"/>
      <c r="E815" s="3"/>
      <c r="F815" s="3"/>
    </row>
    <row r="816">
      <c r="A816" s="3"/>
      <c r="B816" s="3"/>
      <c r="C816" s="3"/>
      <c r="D816" s="3"/>
      <c r="E816" s="3"/>
      <c r="F816" s="3"/>
    </row>
    <row r="817">
      <c r="A817" s="3"/>
      <c r="B817" s="3"/>
      <c r="C817" s="3"/>
      <c r="D817" s="3"/>
      <c r="E817" s="3"/>
      <c r="F817" s="3"/>
    </row>
    <row r="818">
      <c r="A818" s="3"/>
      <c r="B818" s="3"/>
      <c r="C818" s="3"/>
      <c r="D818" s="3"/>
      <c r="E818" s="3"/>
      <c r="F818" s="3"/>
    </row>
    <row r="819">
      <c r="A819" s="3"/>
      <c r="B819" s="3"/>
      <c r="C819" s="3"/>
      <c r="D819" s="3"/>
      <c r="E819" s="3"/>
      <c r="F819" s="3"/>
    </row>
    <row r="820">
      <c r="A820" s="3"/>
      <c r="B820" s="3"/>
      <c r="C820" s="3"/>
      <c r="D820" s="3"/>
      <c r="E820" s="3"/>
      <c r="F820" s="3"/>
    </row>
    <row r="821">
      <c r="A821" s="3"/>
      <c r="B821" s="3"/>
      <c r="C821" s="3"/>
      <c r="D821" s="3"/>
      <c r="E821" s="3"/>
      <c r="F821" s="3"/>
    </row>
    <row r="822">
      <c r="A822" s="3"/>
      <c r="B822" s="3"/>
      <c r="C822" s="3"/>
      <c r="D822" s="3"/>
      <c r="E822" s="3"/>
      <c r="F822" s="3"/>
    </row>
    <row r="823">
      <c r="A823" s="3"/>
      <c r="B823" s="3"/>
      <c r="C823" s="3"/>
      <c r="D823" s="3"/>
      <c r="E823" s="3"/>
      <c r="F823" s="3"/>
    </row>
    <row r="824">
      <c r="A824" s="3"/>
      <c r="B824" s="3"/>
      <c r="C824" s="3"/>
      <c r="D824" s="3"/>
      <c r="E824" s="3"/>
      <c r="F824" s="3"/>
    </row>
    <row r="825">
      <c r="A825" s="3"/>
      <c r="B825" s="3"/>
      <c r="C825" s="3"/>
      <c r="D825" s="3"/>
      <c r="E825" s="3"/>
      <c r="F825" s="3"/>
    </row>
    <row r="826">
      <c r="A826" s="3"/>
      <c r="B826" s="3"/>
      <c r="C826" s="3"/>
      <c r="D826" s="3"/>
      <c r="E826" s="3"/>
      <c r="F826" s="3"/>
    </row>
    <row r="827">
      <c r="A827" s="3"/>
      <c r="B827" s="3"/>
      <c r="C827" s="3"/>
      <c r="D827" s="3"/>
      <c r="E827" s="3"/>
      <c r="F827" s="3"/>
    </row>
    <row r="828">
      <c r="A828" s="3"/>
      <c r="B828" s="3"/>
      <c r="C828" s="3"/>
      <c r="D828" s="3"/>
      <c r="E828" s="3"/>
      <c r="F828" s="3"/>
    </row>
    <row r="829">
      <c r="A829" s="3"/>
      <c r="B829" s="3"/>
      <c r="C829" s="3"/>
      <c r="D829" s="3"/>
      <c r="E829" s="3"/>
      <c r="F829" s="3"/>
    </row>
    <row r="830">
      <c r="A830" s="3"/>
      <c r="B830" s="3"/>
      <c r="C830" s="3"/>
      <c r="D830" s="3"/>
      <c r="E830" s="3"/>
      <c r="F830" s="3"/>
    </row>
    <row r="831">
      <c r="A831" s="3"/>
      <c r="B831" s="3"/>
      <c r="C831" s="3"/>
      <c r="D831" s="3"/>
      <c r="E831" s="3"/>
      <c r="F831" s="3"/>
    </row>
    <row r="832">
      <c r="A832" s="3"/>
      <c r="B832" s="3"/>
      <c r="C832" s="3"/>
      <c r="D832" s="3"/>
      <c r="E832" s="3"/>
      <c r="F832" s="3"/>
    </row>
    <row r="833">
      <c r="A833" s="3"/>
      <c r="B833" s="3"/>
      <c r="C833" s="3"/>
      <c r="D833" s="3"/>
      <c r="E833" s="3"/>
      <c r="F833" s="3"/>
    </row>
    <row r="834">
      <c r="A834" s="3"/>
      <c r="B834" s="3"/>
      <c r="C834" s="3"/>
      <c r="D834" s="3"/>
      <c r="E834" s="3"/>
      <c r="F834" s="3"/>
    </row>
    <row r="835">
      <c r="A835" s="3"/>
      <c r="B835" s="3"/>
      <c r="C835" s="3"/>
      <c r="D835" s="3"/>
      <c r="E835" s="3"/>
      <c r="F835" s="3"/>
    </row>
    <row r="836">
      <c r="A836" s="3"/>
      <c r="B836" s="3"/>
      <c r="C836" s="3"/>
      <c r="D836" s="3"/>
      <c r="E836" s="3"/>
      <c r="F836" s="3"/>
    </row>
    <row r="837">
      <c r="A837" s="3"/>
      <c r="B837" s="3"/>
      <c r="C837" s="3"/>
      <c r="D837" s="3"/>
      <c r="E837" s="3"/>
      <c r="F837" s="3"/>
    </row>
    <row r="838">
      <c r="A838" s="3"/>
      <c r="B838" s="3"/>
      <c r="C838" s="3"/>
      <c r="D838" s="3"/>
      <c r="E838" s="3"/>
      <c r="F838" s="3"/>
    </row>
    <row r="839">
      <c r="A839" s="3"/>
      <c r="B839" s="3"/>
      <c r="C839" s="3"/>
      <c r="D839" s="3"/>
      <c r="E839" s="3"/>
      <c r="F839" s="3"/>
    </row>
    <row r="840">
      <c r="A840" s="3"/>
      <c r="B840" s="3"/>
      <c r="C840" s="3"/>
      <c r="D840" s="3"/>
      <c r="E840" s="3"/>
      <c r="F840" s="3"/>
    </row>
    <row r="841">
      <c r="A841" s="3"/>
      <c r="B841" s="3"/>
      <c r="C841" s="3"/>
      <c r="D841" s="3"/>
      <c r="E841" s="3"/>
      <c r="F841" s="3"/>
    </row>
    <row r="842">
      <c r="A842" s="3"/>
      <c r="B842" s="3"/>
      <c r="C842" s="3"/>
      <c r="D842" s="3"/>
      <c r="E842" s="3"/>
      <c r="F842" s="3"/>
    </row>
    <row r="843">
      <c r="A843" s="3"/>
      <c r="B843" s="3"/>
      <c r="C843" s="3"/>
      <c r="D843" s="3"/>
      <c r="E843" s="3"/>
      <c r="F843" s="3"/>
    </row>
    <row r="844">
      <c r="A844" s="3"/>
      <c r="B844" s="3"/>
      <c r="C844" s="3"/>
      <c r="D844" s="3"/>
      <c r="E844" s="3"/>
      <c r="F844" s="3"/>
    </row>
    <row r="845">
      <c r="A845" s="3"/>
      <c r="B845" s="3"/>
      <c r="C845" s="3"/>
      <c r="D845" s="3"/>
      <c r="E845" s="3"/>
      <c r="F845" s="3"/>
    </row>
    <row r="846">
      <c r="A846" s="3"/>
      <c r="B846" s="3"/>
      <c r="C846" s="3"/>
      <c r="D846" s="3"/>
      <c r="E846" s="3"/>
      <c r="F846" s="3"/>
    </row>
    <row r="847">
      <c r="A847" s="3"/>
      <c r="B847" s="3"/>
      <c r="C847" s="3"/>
      <c r="D847" s="3"/>
      <c r="E847" s="3"/>
      <c r="F847" s="3"/>
    </row>
    <row r="848">
      <c r="A848" s="3"/>
      <c r="B848" s="3"/>
      <c r="C848" s="3"/>
      <c r="D848" s="3"/>
      <c r="E848" s="3"/>
      <c r="F848" s="3"/>
    </row>
    <row r="849">
      <c r="A849" s="3"/>
      <c r="B849" s="3"/>
      <c r="C849" s="3"/>
      <c r="D849" s="3"/>
      <c r="E849" s="3"/>
      <c r="F849" s="3"/>
    </row>
    <row r="850">
      <c r="A850" s="3"/>
      <c r="B850" s="3"/>
      <c r="C850" s="3"/>
      <c r="D850" s="3"/>
      <c r="E850" s="3"/>
      <c r="F850" s="3"/>
    </row>
    <row r="851">
      <c r="A851" s="3"/>
      <c r="B851" s="3"/>
      <c r="C851" s="3"/>
      <c r="D851" s="3"/>
      <c r="E851" s="3"/>
      <c r="F851" s="3"/>
    </row>
    <row r="852">
      <c r="A852" s="3"/>
      <c r="B852" s="3"/>
      <c r="C852" s="3"/>
      <c r="D852" s="3"/>
      <c r="E852" s="3"/>
      <c r="F852" s="3"/>
    </row>
    <row r="853">
      <c r="A853" s="3"/>
      <c r="B853" s="3"/>
      <c r="C853" s="3"/>
      <c r="D853" s="3"/>
      <c r="E853" s="3"/>
      <c r="F853" s="3"/>
    </row>
    <row r="854">
      <c r="A854" s="3"/>
      <c r="B854" s="3"/>
      <c r="C854" s="3"/>
      <c r="D854" s="3"/>
      <c r="E854" s="3"/>
      <c r="F854" s="3"/>
    </row>
    <row r="855">
      <c r="A855" s="3"/>
      <c r="B855" s="3"/>
      <c r="C855" s="3"/>
      <c r="D855" s="3"/>
      <c r="E855" s="3"/>
      <c r="F855" s="3"/>
    </row>
    <row r="856">
      <c r="A856" s="3"/>
      <c r="B856" s="3"/>
      <c r="C856" s="3"/>
      <c r="D856" s="3"/>
      <c r="E856" s="3"/>
      <c r="F856" s="3"/>
    </row>
    <row r="857">
      <c r="A857" s="3"/>
      <c r="B857" s="3"/>
      <c r="C857" s="3"/>
      <c r="D857" s="3"/>
      <c r="E857" s="3"/>
      <c r="F857" s="3"/>
    </row>
    <row r="858">
      <c r="A858" s="3"/>
      <c r="B858" s="3"/>
      <c r="C858" s="3"/>
      <c r="D858" s="3"/>
      <c r="E858" s="3"/>
      <c r="F858" s="3"/>
    </row>
    <row r="859">
      <c r="A859" s="3"/>
      <c r="B859" s="3"/>
      <c r="C859" s="3"/>
      <c r="D859" s="3"/>
      <c r="E859" s="3"/>
      <c r="F859" s="3"/>
    </row>
    <row r="860">
      <c r="A860" s="3"/>
      <c r="B860" s="3"/>
      <c r="C860" s="3"/>
      <c r="D860" s="3"/>
      <c r="E860" s="3"/>
      <c r="F860" s="3"/>
    </row>
    <row r="861">
      <c r="A861" s="3"/>
      <c r="B861" s="3"/>
      <c r="C861" s="3"/>
      <c r="D861" s="3"/>
      <c r="E861" s="3"/>
      <c r="F861" s="3"/>
    </row>
    <row r="862">
      <c r="A862" s="3"/>
      <c r="B862" s="3"/>
      <c r="C862" s="3"/>
      <c r="D862" s="3"/>
      <c r="E862" s="3"/>
      <c r="F862" s="3"/>
    </row>
    <row r="863">
      <c r="A863" s="3"/>
      <c r="B863" s="3"/>
      <c r="C863" s="3"/>
      <c r="D863" s="3"/>
      <c r="E863" s="3"/>
      <c r="F863" s="3"/>
    </row>
    <row r="864">
      <c r="A864" s="3"/>
      <c r="B864" s="3"/>
      <c r="C864" s="3"/>
      <c r="D864" s="3"/>
      <c r="E864" s="3"/>
      <c r="F864" s="3"/>
    </row>
    <row r="865">
      <c r="A865" s="3"/>
      <c r="B865" s="3"/>
      <c r="C865" s="3"/>
      <c r="D865" s="3"/>
      <c r="E865" s="3"/>
      <c r="F865" s="3"/>
    </row>
    <row r="866">
      <c r="A866" s="3"/>
      <c r="B866" s="3"/>
      <c r="C866" s="3"/>
      <c r="D866" s="3"/>
      <c r="E866" s="3"/>
      <c r="F866" s="3"/>
    </row>
    <row r="867">
      <c r="A867" s="3"/>
      <c r="B867" s="3"/>
      <c r="C867" s="3"/>
      <c r="D867" s="3"/>
      <c r="E867" s="3"/>
      <c r="F867" s="3"/>
    </row>
    <row r="868">
      <c r="A868" s="3"/>
      <c r="B868" s="3"/>
      <c r="C868" s="3"/>
      <c r="D868" s="3"/>
      <c r="E868" s="3"/>
      <c r="F868" s="3"/>
    </row>
    <row r="869">
      <c r="A869" s="3"/>
      <c r="B869" s="3"/>
      <c r="C869" s="3"/>
      <c r="D869" s="3"/>
      <c r="E869" s="3"/>
      <c r="F869" s="3"/>
    </row>
    <row r="870">
      <c r="A870" s="3"/>
      <c r="B870" s="3"/>
      <c r="C870" s="3"/>
      <c r="D870" s="3"/>
      <c r="E870" s="3"/>
      <c r="F870" s="3"/>
    </row>
    <row r="871">
      <c r="A871" s="3"/>
      <c r="B871" s="3"/>
      <c r="C871" s="3"/>
      <c r="D871" s="3"/>
      <c r="E871" s="3"/>
      <c r="F871" s="3"/>
    </row>
    <row r="872">
      <c r="A872" s="3"/>
      <c r="B872" s="3"/>
      <c r="C872" s="3"/>
      <c r="D872" s="3"/>
      <c r="E872" s="3"/>
      <c r="F872" s="3"/>
    </row>
    <row r="873">
      <c r="A873" s="3"/>
      <c r="B873" s="3"/>
      <c r="C873" s="3"/>
      <c r="D873" s="3"/>
      <c r="E873" s="3"/>
      <c r="F873" s="3"/>
    </row>
    <row r="874">
      <c r="A874" s="3"/>
      <c r="B874" s="3"/>
      <c r="C874" s="3"/>
      <c r="D874" s="3"/>
      <c r="E874" s="3"/>
      <c r="F874" s="3"/>
    </row>
    <row r="875">
      <c r="A875" s="3"/>
      <c r="B875" s="3"/>
      <c r="C875" s="3"/>
      <c r="D875" s="3"/>
      <c r="E875" s="3"/>
      <c r="F875" s="3"/>
    </row>
    <row r="876">
      <c r="A876" s="3"/>
      <c r="B876" s="3"/>
      <c r="C876" s="3"/>
      <c r="D876" s="3"/>
      <c r="E876" s="3"/>
      <c r="F876" s="3"/>
    </row>
    <row r="877">
      <c r="A877" s="3"/>
      <c r="B877" s="3"/>
      <c r="C877" s="3"/>
      <c r="D877" s="3"/>
      <c r="E877" s="3"/>
      <c r="F877" s="3"/>
    </row>
    <row r="878">
      <c r="A878" s="3"/>
      <c r="B878" s="3"/>
      <c r="C878" s="3"/>
      <c r="D878" s="3"/>
      <c r="E878" s="3"/>
      <c r="F878" s="3"/>
    </row>
    <row r="879">
      <c r="A879" s="3"/>
      <c r="B879" s="3"/>
      <c r="C879" s="3"/>
      <c r="D879" s="3"/>
      <c r="E879" s="3"/>
      <c r="F879" s="3"/>
    </row>
    <row r="880">
      <c r="A880" s="3"/>
      <c r="B880" s="3"/>
      <c r="C880" s="3"/>
      <c r="D880" s="3"/>
      <c r="E880" s="3"/>
      <c r="F880" s="3"/>
    </row>
    <row r="881">
      <c r="A881" s="3"/>
      <c r="B881" s="3"/>
      <c r="C881" s="3"/>
      <c r="D881" s="3"/>
      <c r="E881" s="3"/>
      <c r="F881" s="3"/>
    </row>
    <row r="882">
      <c r="A882" s="3"/>
      <c r="B882" s="3"/>
      <c r="C882" s="3"/>
      <c r="D882" s="3"/>
      <c r="E882" s="3"/>
      <c r="F882" s="3"/>
    </row>
    <row r="883">
      <c r="A883" s="3"/>
      <c r="B883" s="3"/>
      <c r="C883" s="3"/>
      <c r="D883" s="3"/>
      <c r="E883" s="3"/>
      <c r="F883" s="3"/>
    </row>
    <row r="884">
      <c r="A884" s="3"/>
      <c r="B884" s="3"/>
      <c r="C884" s="3"/>
      <c r="D884" s="3"/>
      <c r="E884" s="3"/>
      <c r="F884" s="3"/>
    </row>
    <row r="885">
      <c r="A885" s="3"/>
      <c r="B885" s="3"/>
      <c r="C885" s="3"/>
      <c r="D885" s="3"/>
      <c r="E885" s="3"/>
      <c r="F885" s="3"/>
    </row>
    <row r="886">
      <c r="A886" s="3"/>
      <c r="B886" s="3"/>
      <c r="C886" s="3"/>
      <c r="D886" s="3"/>
      <c r="E886" s="3"/>
      <c r="F886" s="3"/>
    </row>
    <row r="887">
      <c r="A887" s="3"/>
      <c r="B887" s="3"/>
      <c r="C887" s="3"/>
      <c r="D887" s="3"/>
      <c r="E887" s="3"/>
      <c r="F887" s="3"/>
    </row>
    <row r="888">
      <c r="A888" s="3"/>
      <c r="B888" s="3"/>
      <c r="C888" s="3"/>
      <c r="D888" s="3"/>
      <c r="E888" s="3"/>
      <c r="F888" s="3"/>
    </row>
    <row r="889">
      <c r="A889" s="3"/>
      <c r="B889" s="3"/>
      <c r="C889" s="3"/>
      <c r="D889" s="3"/>
      <c r="E889" s="3"/>
      <c r="F889" s="3"/>
    </row>
    <row r="890">
      <c r="A890" s="3"/>
      <c r="B890" s="3"/>
      <c r="C890" s="3"/>
      <c r="D890" s="3"/>
      <c r="E890" s="3"/>
      <c r="F890" s="3"/>
    </row>
    <row r="891">
      <c r="A891" s="3"/>
      <c r="B891" s="3"/>
      <c r="C891" s="3"/>
      <c r="D891" s="3"/>
      <c r="E891" s="3"/>
      <c r="F891" s="3"/>
    </row>
    <row r="892">
      <c r="A892" s="3"/>
      <c r="B892" s="3"/>
      <c r="C892" s="3"/>
      <c r="D892" s="3"/>
      <c r="E892" s="3"/>
      <c r="F892" s="3"/>
    </row>
    <row r="893">
      <c r="A893" s="3"/>
      <c r="B893" s="3"/>
      <c r="C893" s="3"/>
      <c r="D893" s="3"/>
      <c r="E893" s="3"/>
      <c r="F893" s="3"/>
    </row>
    <row r="894">
      <c r="A894" s="3"/>
      <c r="B894" s="3"/>
      <c r="C894" s="3"/>
      <c r="D894" s="3"/>
      <c r="E894" s="3"/>
      <c r="F894" s="3"/>
    </row>
    <row r="895">
      <c r="A895" s="3"/>
      <c r="B895" s="3"/>
      <c r="C895" s="3"/>
      <c r="D895" s="3"/>
      <c r="E895" s="3"/>
      <c r="F895" s="3"/>
    </row>
    <row r="896">
      <c r="A896" s="3"/>
      <c r="B896" s="3"/>
      <c r="C896" s="3"/>
      <c r="D896" s="3"/>
      <c r="E896" s="3"/>
      <c r="F896" s="3"/>
    </row>
    <row r="897">
      <c r="A897" s="3"/>
      <c r="B897" s="3"/>
      <c r="C897" s="3"/>
      <c r="D897" s="3"/>
      <c r="E897" s="3"/>
      <c r="F897" s="3"/>
    </row>
    <row r="898">
      <c r="A898" s="3"/>
      <c r="B898" s="3"/>
      <c r="C898" s="3"/>
      <c r="D898" s="3"/>
      <c r="E898" s="3"/>
      <c r="F898" s="3"/>
    </row>
    <row r="899">
      <c r="A899" s="3"/>
      <c r="B899" s="3"/>
      <c r="C899" s="3"/>
      <c r="D899" s="3"/>
      <c r="E899" s="3"/>
      <c r="F899" s="3"/>
    </row>
    <row r="900">
      <c r="A900" s="3"/>
      <c r="B900" s="3"/>
      <c r="C900" s="3"/>
      <c r="D900" s="3"/>
      <c r="E900" s="3"/>
      <c r="F900" s="3"/>
    </row>
    <row r="901">
      <c r="A901" s="3"/>
      <c r="B901" s="3"/>
      <c r="C901" s="3"/>
      <c r="D901" s="3"/>
      <c r="E901" s="3"/>
      <c r="F901" s="3"/>
    </row>
    <row r="902">
      <c r="A902" s="3"/>
      <c r="B902" s="3"/>
      <c r="C902" s="3"/>
      <c r="D902" s="3"/>
      <c r="E902" s="3"/>
      <c r="F902" s="3"/>
    </row>
    <row r="903">
      <c r="A903" s="3"/>
      <c r="B903" s="3"/>
      <c r="C903" s="3"/>
      <c r="D903" s="3"/>
      <c r="E903" s="3"/>
      <c r="F903" s="3"/>
    </row>
    <row r="904">
      <c r="A904" s="3"/>
      <c r="B904" s="3"/>
      <c r="C904" s="3"/>
      <c r="D904" s="3"/>
      <c r="E904" s="3"/>
      <c r="F904" s="3"/>
    </row>
    <row r="905">
      <c r="A905" s="3"/>
      <c r="B905" s="3"/>
      <c r="C905" s="3"/>
      <c r="D905" s="3"/>
      <c r="E905" s="3"/>
      <c r="F905" s="3"/>
    </row>
    <row r="906">
      <c r="A906" s="3"/>
      <c r="B906" s="3"/>
      <c r="C906" s="3"/>
      <c r="D906" s="3"/>
      <c r="E906" s="3"/>
      <c r="F906" s="3"/>
    </row>
    <row r="907">
      <c r="A907" s="3"/>
      <c r="B907" s="3"/>
      <c r="C907" s="3"/>
      <c r="D907" s="3"/>
      <c r="E907" s="3"/>
      <c r="F907" s="3"/>
    </row>
    <row r="908">
      <c r="A908" s="3"/>
      <c r="B908" s="3"/>
      <c r="C908" s="3"/>
      <c r="D908" s="3"/>
      <c r="E908" s="3"/>
      <c r="F908" s="3"/>
    </row>
    <row r="909">
      <c r="A909" s="3"/>
      <c r="B909" s="3"/>
      <c r="C909" s="3"/>
      <c r="D909" s="3"/>
      <c r="E909" s="3"/>
      <c r="F909" s="3"/>
    </row>
    <row r="910">
      <c r="A910" s="3"/>
      <c r="B910" s="3"/>
      <c r="C910" s="3"/>
      <c r="D910" s="3"/>
      <c r="E910" s="3"/>
      <c r="F910" s="3"/>
    </row>
    <row r="911">
      <c r="A911" s="3"/>
      <c r="B911" s="3"/>
      <c r="C911" s="3"/>
      <c r="D911" s="3"/>
      <c r="E911" s="3"/>
      <c r="F911" s="3"/>
    </row>
    <row r="912">
      <c r="A912" s="3"/>
      <c r="B912" s="3"/>
      <c r="C912" s="3"/>
      <c r="D912" s="3"/>
      <c r="E912" s="3"/>
      <c r="F912" s="3"/>
    </row>
    <row r="913">
      <c r="A913" s="3"/>
      <c r="B913" s="3"/>
      <c r="C913" s="3"/>
      <c r="D913" s="3"/>
      <c r="E913" s="3"/>
      <c r="F913" s="3"/>
    </row>
    <row r="914">
      <c r="A914" s="3"/>
      <c r="B914" s="3"/>
      <c r="C914" s="3"/>
      <c r="D914" s="3"/>
      <c r="E914" s="3"/>
      <c r="F914" s="3"/>
    </row>
    <row r="915">
      <c r="A915" s="3"/>
      <c r="B915" s="3"/>
      <c r="C915" s="3"/>
      <c r="D915" s="3"/>
      <c r="E915" s="3"/>
      <c r="F915" s="3"/>
    </row>
    <row r="916">
      <c r="A916" s="3"/>
      <c r="B916" s="3"/>
      <c r="C916" s="3"/>
      <c r="D916" s="3"/>
      <c r="E916" s="3"/>
      <c r="F916" s="3"/>
    </row>
    <row r="917">
      <c r="A917" s="3"/>
      <c r="B917" s="3"/>
      <c r="C917" s="3"/>
      <c r="D917" s="3"/>
      <c r="E917" s="3"/>
      <c r="F917" s="3"/>
    </row>
    <row r="918">
      <c r="A918" s="3"/>
      <c r="B918" s="3"/>
      <c r="C918" s="3"/>
      <c r="D918" s="3"/>
      <c r="E918" s="3"/>
      <c r="F918" s="3"/>
    </row>
    <row r="919">
      <c r="A919" s="3"/>
      <c r="B919" s="3"/>
      <c r="C919" s="3"/>
      <c r="D919" s="3"/>
      <c r="E919" s="3"/>
      <c r="F919" s="3"/>
    </row>
    <row r="920">
      <c r="A920" s="3"/>
      <c r="B920" s="3"/>
      <c r="C920" s="3"/>
      <c r="D920" s="3"/>
      <c r="E920" s="3"/>
      <c r="F920" s="3"/>
    </row>
    <row r="921">
      <c r="A921" s="3"/>
      <c r="B921" s="3"/>
      <c r="C921" s="3"/>
      <c r="D921" s="3"/>
      <c r="E921" s="3"/>
      <c r="F921" s="3"/>
    </row>
    <row r="922">
      <c r="A922" s="3"/>
      <c r="B922" s="3"/>
      <c r="C922" s="3"/>
      <c r="D922" s="3"/>
      <c r="E922" s="3"/>
      <c r="F922" s="3"/>
    </row>
    <row r="923">
      <c r="A923" s="3"/>
      <c r="B923" s="3"/>
      <c r="C923" s="3"/>
      <c r="D923" s="3"/>
      <c r="E923" s="3"/>
      <c r="F923" s="3"/>
    </row>
    <row r="924">
      <c r="A924" s="3"/>
      <c r="B924" s="3"/>
      <c r="C924" s="3"/>
      <c r="D924" s="3"/>
      <c r="E924" s="3"/>
      <c r="F924" s="3"/>
    </row>
    <row r="925">
      <c r="A925" s="3"/>
      <c r="B925" s="3"/>
      <c r="C925" s="3"/>
      <c r="D925" s="3"/>
      <c r="E925" s="3"/>
      <c r="F925" s="3"/>
    </row>
    <row r="926">
      <c r="A926" s="3"/>
      <c r="B926" s="3"/>
      <c r="C926" s="3"/>
      <c r="D926" s="3"/>
      <c r="E926" s="3"/>
      <c r="F926" s="3"/>
    </row>
    <row r="927">
      <c r="A927" s="3"/>
      <c r="B927" s="3"/>
      <c r="C927" s="3"/>
      <c r="D927" s="3"/>
      <c r="E927" s="3"/>
      <c r="F927" s="3"/>
    </row>
    <row r="928">
      <c r="A928" s="3"/>
      <c r="B928" s="3"/>
      <c r="C928" s="3"/>
      <c r="D928" s="3"/>
      <c r="E928" s="3"/>
      <c r="F928" s="3"/>
    </row>
    <row r="929">
      <c r="A929" s="3"/>
      <c r="B929" s="3"/>
      <c r="C929" s="3"/>
      <c r="D929" s="3"/>
      <c r="E929" s="3"/>
      <c r="F929" s="3"/>
    </row>
    <row r="930">
      <c r="A930" s="3"/>
      <c r="B930" s="3"/>
      <c r="C930" s="3"/>
      <c r="D930" s="3"/>
      <c r="E930" s="3"/>
      <c r="F930" s="3"/>
    </row>
    <row r="931">
      <c r="A931" s="3"/>
      <c r="B931" s="3"/>
      <c r="C931" s="3"/>
      <c r="D931" s="3"/>
      <c r="E931" s="3"/>
      <c r="F931" s="3"/>
    </row>
    <row r="932">
      <c r="A932" s="3"/>
      <c r="B932" s="3"/>
      <c r="C932" s="3"/>
      <c r="D932" s="3"/>
      <c r="E932" s="3"/>
      <c r="F932" s="3"/>
    </row>
    <row r="933">
      <c r="A933" s="3"/>
      <c r="B933" s="3"/>
      <c r="C933" s="3"/>
      <c r="D933" s="3"/>
      <c r="E933" s="3"/>
      <c r="F933" s="3"/>
    </row>
    <row r="934">
      <c r="A934" s="3"/>
      <c r="B934" s="3"/>
      <c r="C934" s="3"/>
      <c r="D934" s="3"/>
      <c r="E934" s="3"/>
      <c r="F934" s="3"/>
    </row>
    <row r="935">
      <c r="A935" s="3"/>
      <c r="B935" s="3"/>
      <c r="C935" s="3"/>
      <c r="D935" s="3"/>
      <c r="E935" s="3"/>
      <c r="F935" s="3"/>
    </row>
    <row r="936">
      <c r="A936" s="3"/>
      <c r="B936" s="3"/>
      <c r="C936" s="3"/>
      <c r="D936" s="3"/>
      <c r="E936" s="3"/>
      <c r="F936" s="3"/>
    </row>
    <row r="937">
      <c r="A937" s="3"/>
      <c r="B937" s="3"/>
      <c r="C937" s="3"/>
      <c r="D937" s="3"/>
      <c r="E937" s="3"/>
      <c r="F937" s="3"/>
    </row>
    <row r="938">
      <c r="A938" s="3"/>
      <c r="B938" s="3"/>
      <c r="C938" s="3"/>
      <c r="D938" s="3"/>
      <c r="E938" s="3"/>
      <c r="F938" s="3"/>
    </row>
    <row r="939">
      <c r="A939" s="3"/>
      <c r="B939" s="3"/>
      <c r="C939" s="3"/>
      <c r="D939" s="3"/>
      <c r="E939" s="3"/>
      <c r="F939" s="3"/>
    </row>
    <row r="940">
      <c r="A940" s="3"/>
      <c r="B940" s="3"/>
      <c r="C940" s="3"/>
      <c r="D940" s="3"/>
      <c r="E940" s="3"/>
      <c r="F940" s="3"/>
    </row>
    <row r="941">
      <c r="A941" s="3"/>
      <c r="B941" s="3"/>
      <c r="C941" s="3"/>
      <c r="D941" s="3"/>
      <c r="E941" s="3"/>
      <c r="F941" s="3"/>
    </row>
    <row r="942">
      <c r="A942" s="3"/>
      <c r="B942" s="3"/>
      <c r="C942" s="3"/>
      <c r="D942" s="3"/>
      <c r="E942" s="3"/>
      <c r="F942" s="3"/>
    </row>
    <row r="943">
      <c r="A943" s="3"/>
      <c r="B943" s="3"/>
      <c r="C943" s="3"/>
      <c r="D943" s="3"/>
      <c r="E943" s="3"/>
      <c r="F943" s="3"/>
    </row>
    <row r="944">
      <c r="A944" s="3"/>
      <c r="B944" s="3"/>
      <c r="C944" s="3"/>
      <c r="D944" s="3"/>
      <c r="E944" s="3"/>
      <c r="F944" s="3"/>
    </row>
    <row r="945">
      <c r="A945" s="3"/>
      <c r="B945" s="3"/>
      <c r="C945" s="3"/>
      <c r="D945" s="3"/>
      <c r="E945" s="3"/>
      <c r="F945" s="3"/>
    </row>
    <row r="946">
      <c r="A946" s="3"/>
      <c r="B946" s="3"/>
      <c r="C946" s="3"/>
      <c r="D946" s="3"/>
      <c r="E946" s="3"/>
      <c r="F946" s="3"/>
    </row>
    <row r="947">
      <c r="A947" s="3"/>
      <c r="B947" s="3"/>
      <c r="C947" s="3"/>
      <c r="D947" s="3"/>
      <c r="E947" s="3"/>
      <c r="F947" s="3"/>
    </row>
    <row r="948">
      <c r="A948" s="3"/>
      <c r="B948" s="3"/>
      <c r="C948" s="3"/>
      <c r="D948" s="3"/>
      <c r="E948" s="3"/>
      <c r="F948" s="3"/>
    </row>
    <row r="949">
      <c r="A949" s="3"/>
      <c r="B949" s="3"/>
      <c r="C949" s="3"/>
      <c r="D949" s="3"/>
      <c r="E949" s="3"/>
      <c r="F949" s="3"/>
    </row>
    <row r="950">
      <c r="A950" s="3"/>
      <c r="B950" s="3"/>
      <c r="C950" s="3"/>
      <c r="D950" s="3"/>
      <c r="E950" s="3"/>
      <c r="F950" s="3"/>
    </row>
    <row r="951">
      <c r="A951" s="3"/>
      <c r="B951" s="3"/>
      <c r="C951" s="3"/>
      <c r="D951" s="3"/>
      <c r="E951" s="3"/>
      <c r="F951" s="3"/>
    </row>
    <row r="952">
      <c r="A952" s="3"/>
      <c r="B952" s="3"/>
      <c r="C952" s="3"/>
      <c r="D952" s="3"/>
      <c r="E952" s="3"/>
      <c r="F952" s="3"/>
    </row>
    <row r="953">
      <c r="A953" s="3"/>
      <c r="B953" s="3"/>
      <c r="C953" s="3"/>
      <c r="D953" s="3"/>
      <c r="E953" s="3"/>
      <c r="F953" s="3"/>
    </row>
    <row r="954">
      <c r="A954" s="3"/>
      <c r="B954" s="3"/>
      <c r="C954" s="3"/>
      <c r="D954" s="3"/>
      <c r="E954" s="3"/>
      <c r="F954" s="3"/>
    </row>
    <row r="955">
      <c r="A955" s="3"/>
      <c r="B955" s="3"/>
      <c r="C955" s="3"/>
      <c r="D955" s="3"/>
      <c r="E955" s="3"/>
      <c r="F955" s="3"/>
    </row>
    <row r="956">
      <c r="A956" s="3"/>
      <c r="B956" s="3"/>
      <c r="C956" s="3"/>
      <c r="D956" s="3"/>
      <c r="E956" s="3"/>
      <c r="F956" s="3"/>
    </row>
    <row r="957">
      <c r="A957" s="3"/>
      <c r="B957" s="3"/>
      <c r="C957" s="3"/>
      <c r="D957" s="3"/>
      <c r="E957" s="3"/>
      <c r="F957" s="3"/>
    </row>
    <row r="958">
      <c r="A958" s="3"/>
      <c r="B958" s="3"/>
      <c r="C958" s="3"/>
      <c r="D958" s="3"/>
      <c r="E958" s="3"/>
      <c r="F958" s="3"/>
    </row>
    <row r="959">
      <c r="A959" s="3"/>
      <c r="B959" s="3"/>
      <c r="C959" s="3"/>
      <c r="D959" s="3"/>
      <c r="E959" s="3"/>
      <c r="F959" s="3"/>
    </row>
    <row r="960">
      <c r="A960" s="3"/>
      <c r="B960" s="3"/>
      <c r="C960" s="3"/>
      <c r="D960" s="3"/>
      <c r="E960" s="3"/>
      <c r="F960" s="3"/>
    </row>
    <row r="961">
      <c r="A961" s="3"/>
      <c r="B961" s="3"/>
      <c r="C961" s="3"/>
      <c r="D961" s="3"/>
      <c r="E961" s="3"/>
      <c r="F961" s="3"/>
    </row>
    <row r="962">
      <c r="A962" s="3"/>
      <c r="B962" s="3"/>
      <c r="C962" s="3"/>
      <c r="D962" s="3"/>
      <c r="E962" s="3"/>
      <c r="F962" s="3"/>
    </row>
    <row r="963">
      <c r="A963" s="3"/>
      <c r="B963" s="3"/>
      <c r="C963" s="3"/>
      <c r="D963" s="3"/>
      <c r="E963" s="3"/>
      <c r="F963" s="3"/>
    </row>
    <row r="964">
      <c r="A964" s="3"/>
      <c r="B964" s="3"/>
      <c r="C964" s="3"/>
      <c r="D964" s="3"/>
      <c r="E964" s="3"/>
      <c r="F964" s="3"/>
    </row>
    <row r="965">
      <c r="A965" s="3"/>
      <c r="B965" s="3"/>
      <c r="C965" s="3"/>
      <c r="D965" s="3"/>
      <c r="E965" s="3"/>
      <c r="F965" s="3"/>
    </row>
    <row r="966">
      <c r="A966" s="3"/>
      <c r="B966" s="3"/>
      <c r="C966" s="3"/>
      <c r="D966" s="3"/>
      <c r="E966" s="3"/>
      <c r="F966" s="3"/>
    </row>
    <row r="967">
      <c r="A967" s="3"/>
      <c r="B967" s="3"/>
      <c r="C967" s="3"/>
      <c r="D967" s="3"/>
      <c r="E967" s="3"/>
      <c r="F967" s="3"/>
    </row>
    <row r="968">
      <c r="A968" s="3"/>
      <c r="B968" s="3"/>
      <c r="C968" s="3"/>
      <c r="D968" s="3"/>
      <c r="E968" s="3"/>
      <c r="F968" s="3"/>
    </row>
    <row r="969">
      <c r="A969" s="3"/>
      <c r="B969" s="3"/>
      <c r="C969" s="3"/>
      <c r="D969" s="3"/>
      <c r="E969" s="3"/>
      <c r="F969" s="3"/>
    </row>
    <row r="970">
      <c r="A970" s="3"/>
      <c r="B970" s="3"/>
      <c r="C970" s="3"/>
      <c r="D970" s="3"/>
      <c r="E970" s="3"/>
      <c r="F970" s="3"/>
    </row>
    <row r="971">
      <c r="A971" s="3"/>
      <c r="B971" s="3"/>
      <c r="C971" s="3"/>
      <c r="D971" s="3"/>
      <c r="E971" s="3"/>
      <c r="F971" s="3"/>
    </row>
    <row r="972">
      <c r="A972" s="3"/>
      <c r="B972" s="3"/>
      <c r="C972" s="3"/>
      <c r="D972" s="3"/>
      <c r="E972" s="3"/>
      <c r="F972" s="3"/>
    </row>
    <row r="973">
      <c r="A973" s="3"/>
      <c r="B973" s="3"/>
      <c r="C973" s="3"/>
      <c r="D973" s="3"/>
      <c r="E973" s="3"/>
      <c r="F973" s="3"/>
    </row>
    <row r="974">
      <c r="A974" s="3"/>
      <c r="B974" s="3"/>
      <c r="C974" s="3"/>
      <c r="D974" s="3"/>
      <c r="E974" s="3"/>
      <c r="F974" s="3"/>
    </row>
    <row r="975">
      <c r="A975" s="3"/>
      <c r="B975" s="3"/>
      <c r="C975" s="3"/>
      <c r="D975" s="3"/>
      <c r="E975" s="3"/>
      <c r="F975" s="3"/>
    </row>
    <row r="976">
      <c r="A976" s="3"/>
      <c r="B976" s="3"/>
      <c r="C976" s="3"/>
      <c r="D976" s="3"/>
      <c r="E976" s="3"/>
      <c r="F976" s="3"/>
    </row>
    <row r="977">
      <c r="A977" s="3"/>
      <c r="B977" s="3"/>
      <c r="C977" s="3"/>
      <c r="D977" s="3"/>
      <c r="E977" s="3"/>
      <c r="F977" s="3"/>
    </row>
    <row r="978">
      <c r="A978" s="3"/>
      <c r="B978" s="3"/>
      <c r="C978" s="3"/>
      <c r="D978" s="3"/>
      <c r="E978" s="3"/>
      <c r="F978" s="3"/>
    </row>
    <row r="979">
      <c r="A979" s="3"/>
      <c r="B979" s="3"/>
      <c r="C979" s="3"/>
      <c r="D979" s="3"/>
      <c r="E979" s="3"/>
      <c r="F979" s="3"/>
    </row>
    <row r="980">
      <c r="A980" s="3"/>
      <c r="B980" s="3"/>
      <c r="C980" s="3"/>
      <c r="D980" s="3"/>
      <c r="E980" s="3"/>
      <c r="F980" s="3"/>
    </row>
    <row r="981">
      <c r="A981" s="3"/>
      <c r="B981" s="3"/>
      <c r="C981" s="3"/>
      <c r="D981" s="3"/>
      <c r="E981" s="3"/>
      <c r="F981" s="3"/>
    </row>
    <row r="982">
      <c r="A982" s="3"/>
      <c r="B982" s="3"/>
      <c r="C982" s="3"/>
      <c r="D982" s="3"/>
      <c r="E982" s="3"/>
      <c r="F982" s="3"/>
    </row>
    <row r="983">
      <c r="A983" s="3"/>
      <c r="B983" s="3"/>
      <c r="C983" s="3"/>
      <c r="D983" s="3"/>
      <c r="E983" s="3"/>
      <c r="F983" s="3"/>
    </row>
    <row r="984">
      <c r="A984" s="3"/>
      <c r="B984" s="3"/>
      <c r="C984" s="3"/>
      <c r="D984" s="3"/>
      <c r="E984" s="3"/>
      <c r="F984" s="3"/>
    </row>
    <row r="985">
      <c r="A985" s="3"/>
      <c r="B985" s="3"/>
      <c r="C985" s="3"/>
      <c r="D985" s="3"/>
      <c r="E985" s="3"/>
      <c r="F985" s="3"/>
    </row>
    <row r="986">
      <c r="A986" s="3"/>
      <c r="B986" s="3"/>
      <c r="C986" s="3"/>
      <c r="D986" s="3"/>
      <c r="E986" s="3"/>
      <c r="F986" s="3"/>
    </row>
    <row r="987">
      <c r="A987" s="3"/>
      <c r="B987" s="3"/>
      <c r="C987" s="3"/>
      <c r="D987" s="3"/>
      <c r="E987" s="3"/>
      <c r="F987" s="3"/>
    </row>
    <row r="988">
      <c r="A988" s="3"/>
      <c r="B988" s="3"/>
      <c r="C988" s="3"/>
      <c r="D988" s="3"/>
      <c r="E988" s="3"/>
      <c r="F988" s="3"/>
    </row>
    <row r="989">
      <c r="A989" s="3"/>
      <c r="B989" s="3"/>
      <c r="C989" s="3"/>
      <c r="D989" s="3"/>
      <c r="E989" s="3"/>
      <c r="F989" s="3"/>
    </row>
    <row r="990">
      <c r="A990" s="3"/>
      <c r="B990" s="3"/>
      <c r="C990" s="3"/>
      <c r="D990" s="3"/>
      <c r="E990" s="3"/>
      <c r="F990" s="3"/>
    </row>
    <row r="991">
      <c r="A991" s="3"/>
      <c r="B991" s="3"/>
      <c r="C991" s="3"/>
      <c r="D991" s="3"/>
      <c r="E991" s="3"/>
      <c r="F991" s="3"/>
    </row>
    <row r="992">
      <c r="A992" s="3"/>
      <c r="B992" s="3"/>
      <c r="C992" s="3"/>
      <c r="D992" s="3"/>
      <c r="E992" s="3"/>
      <c r="F992" s="3"/>
    </row>
    <row r="993">
      <c r="A993" s="3"/>
      <c r="B993" s="3"/>
      <c r="C993" s="3"/>
      <c r="D993" s="3"/>
      <c r="E993" s="3"/>
      <c r="F993" s="3"/>
    </row>
    <row r="994">
      <c r="A994" s="3"/>
      <c r="B994" s="3"/>
      <c r="C994" s="3"/>
      <c r="D994" s="3"/>
      <c r="E994" s="3"/>
      <c r="F994" s="3"/>
    </row>
    <row r="995">
      <c r="A995" s="3"/>
      <c r="B995" s="3"/>
      <c r="C995" s="3"/>
      <c r="D995" s="3"/>
      <c r="E995" s="3"/>
      <c r="F995" s="3"/>
    </row>
    <row r="996">
      <c r="A996" s="3"/>
      <c r="B996" s="3"/>
      <c r="C996" s="3"/>
      <c r="D996" s="3"/>
      <c r="E996" s="3"/>
      <c r="F996" s="3"/>
    </row>
    <row r="997">
      <c r="A997" s="3"/>
      <c r="B997" s="3"/>
      <c r="C997" s="3"/>
      <c r="D997" s="3"/>
      <c r="E997" s="3"/>
      <c r="F997" s="3"/>
    </row>
    <row r="998">
      <c r="A998" s="3"/>
      <c r="B998" s="3"/>
      <c r="C998" s="3"/>
      <c r="D998" s="3"/>
      <c r="E998" s="3"/>
      <c r="F998" s="3"/>
    </row>
    <row r="999">
      <c r="A999" s="3"/>
      <c r="B999" s="3"/>
      <c r="C999" s="3"/>
      <c r="D999" s="3"/>
      <c r="E999" s="3"/>
      <c r="F999" s="3"/>
    </row>
    <row r="1000">
      <c r="A1000" s="3"/>
      <c r="B1000" s="3"/>
      <c r="C1000" s="3"/>
      <c r="D1000" s="3"/>
      <c r="E1000" s="3"/>
      <c r="F1000" s="3"/>
    </row>
  </sheetData>
  <drawing r:id="rId1"/>
</worksheet>
</file>