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zx\Desktop\github\DCM\data\"/>
    </mc:Choice>
  </mc:AlternateContent>
  <bookViews>
    <workbookView xWindow="0" yWindow="0" windowWidth="25170" windowHeight="11820"/>
  </bookViews>
  <sheets>
    <sheet name="sample info" sheetId="1" r:id="rId1"/>
    <sheet name="gross crop income" sheetId="2" r:id="rId2"/>
    <sheet name="less than 100 and 100 to 250" sheetId="3" r:id="rId3"/>
    <sheet name="less than 100 and 100 to 500" sheetId="5" r:id="rId4"/>
    <sheet name="100 to 500" sheetId="4" r:id="rId5"/>
    <sheet name="500 to 1000" sheetId="6" r:id="rId6"/>
    <sheet name="500 to 1000 and above 1000" sheetId="7" r:id="rId7"/>
    <sheet name="BE above 1000" sheetId="8" r:id="rId8"/>
    <sheet name="BEWA above 1000" sheetId="11" r:id="rId9"/>
    <sheet name="BF above 1000" sheetId="9" r:id="rId10"/>
    <sheet name="BFB above 1000" sheetId="10" r:id="rId11"/>
    <sheet name="100-250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2" l="1"/>
  <c r="M16" i="2"/>
  <c r="M17" i="2"/>
  <c r="O66" i="2"/>
  <c r="A67" i="2"/>
  <c r="O67" i="2"/>
  <c r="A68" i="2"/>
  <c r="C69" i="2"/>
  <c r="C70" i="2"/>
  <c r="D8" i="2"/>
  <c r="D21" i="2"/>
  <c r="D22" i="2"/>
  <c r="D23" i="2"/>
  <c r="D24" i="2"/>
  <c r="D20" i="2"/>
  <c r="E8" i="2"/>
  <c r="H14" i="2"/>
  <c r="F8" i="10"/>
  <c r="C8" i="1"/>
  <c r="B8" i="1"/>
  <c r="H8" i="1"/>
  <c r="I8" i="1"/>
  <c r="J8" i="1"/>
  <c r="G8" i="1"/>
  <c r="I8" i="2"/>
  <c r="I7" i="2"/>
  <c r="L8" i="2"/>
  <c r="B8" i="2"/>
  <c r="E8" i="1"/>
  <c r="E3" i="1"/>
  <c r="E4" i="1"/>
  <c r="E5" i="1"/>
  <c r="E6" i="1"/>
  <c r="E7" i="1"/>
  <c r="E2" i="1"/>
  <c r="D8" i="1"/>
  <c r="M5" i="2" l="1"/>
  <c r="M4" i="2"/>
  <c r="M3" i="2"/>
  <c r="C8" i="2"/>
  <c r="F8" i="1"/>
  <c r="J7" i="1"/>
  <c r="H7" i="1"/>
  <c r="G7" i="1"/>
  <c r="M8" i="2" l="1"/>
</calcChain>
</file>

<file path=xl/sharedStrings.xml><?xml version="1.0" encoding="utf-8"?>
<sst xmlns="http://schemas.openxmlformats.org/spreadsheetml/2006/main" count="619" uniqueCount="109">
  <si>
    <t>County</t>
  </si>
  <si>
    <t>Blue Earth</t>
  </si>
  <si>
    <t>Faribault</t>
  </si>
  <si>
    <t>Waseca</t>
  </si>
  <si>
    <t>Freeborn</t>
  </si>
  <si>
    <t>Steele</t>
  </si>
  <si>
    <t>Total sample</t>
  </si>
  <si>
    <t>Sum</t>
  </si>
  <si>
    <t>Less than 100 acres</t>
  </si>
  <si>
    <t>100 to 500 acres</t>
  </si>
  <si>
    <t>500 to 1000 acres</t>
  </si>
  <si>
    <t>Above 1000 acres</t>
  </si>
  <si>
    <t>average of all sample</t>
  </si>
  <si>
    <t>Average of all farms</t>
  </si>
  <si>
    <t>Excel results</t>
  </si>
  <si>
    <t>500 to 100 and above 1000</t>
  </si>
  <si>
    <t>500 to 1000 and above 1000</t>
  </si>
  <si>
    <t>Less than 100 and 100 to 500 acres</t>
  </si>
  <si>
    <t>excel check</t>
  </si>
  <si>
    <t>100-250 acres</t>
  </si>
  <si>
    <t>250-500 acres</t>
  </si>
  <si>
    <t xml:space="preserve">                                   </t>
  </si>
  <si>
    <t xml:space="preserve">   All Farms</t>
  </si>
  <si>
    <t xml:space="preserve">  Blue Earth</t>
  </si>
  <si>
    <t xml:space="preserve">   Faribault</t>
  </si>
  <si>
    <t xml:space="preserve">      Waseca</t>
  </si>
  <si>
    <t xml:space="preserve">Number of farms                    </t>
  </si>
  <si>
    <t xml:space="preserve">Crop sales                         </t>
  </si>
  <si>
    <t xml:space="preserve">Crop inventory change              </t>
  </si>
  <si>
    <t xml:space="preserve">Gross crop income                  </t>
  </si>
  <si>
    <t xml:space="preserve">Livestock sales                    </t>
  </si>
  <si>
    <t xml:space="preserve">Livestock inventory change         </t>
  </si>
  <si>
    <t xml:space="preserve">Gross livestock income             </t>
  </si>
  <si>
    <t xml:space="preserve">Government payments                </t>
  </si>
  <si>
    <t xml:space="preserve">Other cash farm income             </t>
  </si>
  <si>
    <t xml:space="preserve">Change in accounts receivable      </t>
  </si>
  <si>
    <t xml:space="preserve">Gain or loss on hedging accounts   </t>
  </si>
  <si>
    <t xml:space="preserve">Change in other assets             </t>
  </si>
  <si>
    <t xml:space="preserve">Gain or loss on breeding lvst      </t>
  </si>
  <si>
    <t xml:space="preserve">Gross farm income                  </t>
  </si>
  <si>
    <t xml:space="preserve">Cash operating expenses            </t>
  </si>
  <si>
    <t xml:space="preserve">Change in prepaids and supplies    </t>
  </si>
  <si>
    <t xml:space="preserve">Change in growing crops            </t>
  </si>
  <si>
    <t xml:space="preserve">          - </t>
  </si>
  <si>
    <t xml:space="preserve">Change in accounts payable         </t>
  </si>
  <si>
    <t xml:space="preserve">Depreciation                       </t>
  </si>
  <si>
    <t xml:space="preserve">Total operating expense            </t>
  </si>
  <si>
    <t xml:space="preserve">Interest paid                      </t>
  </si>
  <si>
    <t xml:space="preserve">Change in accrued interest         </t>
  </si>
  <si>
    <t xml:space="preserve">Total interest expense             </t>
  </si>
  <si>
    <t xml:space="preserve">Total expenses                     </t>
  </si>
  <si>
    <t xml:space="preserve">Net farm income from operations    </t>
  </si>
  <si>
    <t xml:space="preserve">Gain or loss on capital sales      </t>
  </si>
  <si>
    <t xml:space="preserve">Net farm income                    </t>
  </si>
  <si>
    <t>A minimum of 10 farms required per column.  Some columns were omitted.</t>
  </si>
  <si>
    <t>_x000C_</t>
  </si>
  <si>
    <t xml:space="preserve">                     Summary Farm Income Statement (continued)                     </t>
  </si>
  <si>
    <t xml:space="preserve">                              (Farms Sorted By County)                             </t>
  </si>
  <si>
    <t xml:space="preserve">Data Source(s):  </t>
  </si>
  <si>
    <t>Mn State College &amp; University South 51 farms</t>
  </si>
  <si>
    <t>Other groups 1 farms</t>
  </si>
  <si>
    <t>_______________________________________________________________________________</t>
  </si>
  <si>
    <t>Report Summary</t>
  </si>
  <si>
    <t xml:space="preserve">1. Report number              </t>
  </si>
  <si>
    <t>2. Location</t>
  </si>
  <si>
    <t xml:space="preserve">   State:                     </t>
  </si>
  <si>
    <t>Minnesota</t>
  </si>
  <si>
    <t xml:space="preserve">   County(s):                 </t>
  </si>
  <si>
    <t>Blue Earth Faribault Freeborn Steele Waseca</t>
  </si>
  <si>
    <t>3. Farm Characteristics</t>
  </si>
  <si>
    <t xml:space="preserve">   Year(s):                   </t>
  </si>
  <si>
    <t xml:space="preserve">   Total crop acres:          </t>
  </si>
  <si>
    <t>101 - 250 acres</t>
  </si>
  <si>
    <t xml:space="preserve">      Steele</t>
  </si>
  <si>
    <t xml:space="preserve">                           Summary Farm Income Statement (continued)                           </t>
  </si>
  <si>
    <t xml:space="preserve">                                    (Farms Sorted By County)                                   </t>
  </si>
  <si>
    <t>Mn State College &amp; University South 77 farms</t>
  </si>
  <si>
    <t>Southwest Minnesota Farm Business Management Association 1 farms</t>
  </si>
  <si>
    <t>251 - 500 acres</t>
  </si>
  <si>
    <t xml:space="preserve">    Freeborn</t>
  </si>
  <si>
    <t xml:space="preserve">                                 Summary Farm Income Statement (continued)                                 </t>
  </si>
  <si>
    <t xml:space="preserve">                                          (Farms Sorted By County)                                         </t>
  </si>
  <si>
    <t>Mn State College &amp; University South 106 farms</t>
  </si>
  <si>
    <t>Mn State College &amp; University South 53 farms</t>
  </si>
  <si>
    <t>Other groups 5 farms</t>
  </si>
  <si>
    <t>501 - 1000 acres</t>
  </si>
  <si>
    <t>Mn State College &amp; University South 89 farms</t>
  </si>
  <si>
    <t>Other groups 9 farms</t>
  </si>
  <si>
    <t>1001 - 1500 acres</t>
  </si>
  <si>
    <t>1501 - 2000 acres</t>
  </si>
  <si>
    <t>2001 - 5000 acres</t>
  </si>
  <si>
    <t>5001 - 10000 acres</t>
  </si>
  <si>
    <t>Over 10000 acres</t>
  </si>
  <si>
    <t xml:space="preserve">                          Summary Farm Income Statement                         </t>
  </si>
  <si>
    <t xml:space="preserve">                            (Farms Sorted By County)                            </t>
  </si>
  <si>
    <t xml:space="preserve">                    Summary Farm Income Statement (continued)                   </t>
  </si>
  <si>
    <t>Mn State College &amp; University South 17 farms</t>
  </si>
  <si>
    <t>Blue Earth Steele</t>
  </si>
  <si>
    <t>Blue Earth Faribault</t>
  </si>
  <si>
    <t>Mn State College &amp; University South 14 farms</t>
  </si>
  <si>
    <t>Other groups 3 farms</t>
  </si>
  <si>
    <t>Blue Earth Freeborn</t>
  </si>
  <si>
    <t>Mn State College &amp; University South 36 farms</t>
  </si>
  <si>
    <t>Other groups 4 farms</t>
  </si>
  <si>
    <t>freeborn 100- 500 =( (Average all * 79 ) - (BE*18 +  ….+ WA * 18))/8</t>
  </si>
  <si>
    <t>see blue earth &amp; FA/FB/ST</t>
  </si>
  <si>
    <t>Mn State College &amp; University South 22 farms</t>
  </si>
  <si>
    <t>Above 11</t>
  </si>
  <si>
    <t>County level Average Gross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</si>
</sst>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166" fontId="0" fillId="0" borderId="0" xfId="0" applyNumberFormat="1"/>
    <xf numFmtId="166" fontId="0" fillId="4" borderId="0" xfId="0" applyNumberFormat="1" applyFill="1"/>
    <xf numFmtId="166" fontId="0" fillId="3" borderId="0" xfId="0" applyNumberFormat="1" applyFill="1"/>
    <xf numFmtId="166" fontId="0" fillId="2" borderId="0" xfId="0" applyNumberFormat="1" applyFill="1"/>
    <xf numFmtId="0" fontId="0" fillId="3" borderId="0" xfId="0" applyNumberFormat="1" applyFill="1"/>
    <xf numFmtId="0" fontId="0" fillId="2" borderId="0" xfId="0" applyNumberForma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G23" sqref="G23"/>
    </sheetView>
  </sheetViews>
  <sheetFormatPr defaultRowHeight="15" x14ac:dyDescent="0.25"/>
  <cols>
    <col min="1" max="1" width="9.140625" customWidth="1"/>
    <col min="2" max="2" width="27" customWidth="1"/>
    <col min="3" max="5" width="25.42578125" customWidth="1"/>
    <col min="6" max="6" width="25.42578125" style="9" customWidth="1"/>
    <col min="7" max="7" width="18.140625" style="9" customWidth="1"/>
    <col min="8" max="8" width="15" style="9" customWidth="1"/>
    <col min="9" max="9" width="19.5703125" style="9" customWidth="1"/>
    <col min="10" max="10" width="19.42578125" customWidth="1"/>
  </cols>
  <sheetData>
    <row r="1" spans="1:10" x14ac:dyDescent="0.25">
      <c r="A1" t="s">
        <v>0</v>
      </c>
      <c r="B1" t="s">
        <v>6</v>
      </c>
      <c r="C1" t="s">
        <v>8</v>
      </c>
      <c r="D1" t="s">
        <v>19</v>
      </c>
      <c r="E1" t="s">
        <v>20</v>
      </c>
      <c r="F1" s="9" t="s">
        <v>17</v>
      </c>
      <c r="G1" s="9" t="s">
        <v>9</v>
      </c>
      <c r="H1" s="9" t="s">
        <v>10</v>
      </c>
      <c r="I1" s="9" t="s">
        <v>16</v>
      </c>
      <c r="J1" t="s">
        <v>11</v>
      </c>
    </row>
    <row r="2" spans="1:10" x14ac:dyDescent="0.25">
      <c r="A2" t="s">
        <v>1</v>
      </c>
      <c r="B2">
        <v>50</v>
      </c>
      <c r="C2">
        <v>9</v>
      </c>
      <c r="D2">
        <v>3</v>
      </c>
      <c r="E2">
        <f>F2-C2-D2</f>
        <v>15</v>
      </c>
      <c r="F2" s="9">
        <v>27</v>
      </c>
      <c r="G2" s="9">
        <v>18</v>
      </c>
      <c r="H2" s="9">
        <v>12</v>
      </c>
      <c r="I2" s="9">
        <v>23</v>
      </c>
      <c r="J2">
        <v>11</v>
      </c>
    </row>
    <row r="3" spans="1:10" x14ac:dyDescent="0.25">
      <c r="A3" t="s">
        <v>2</v>
      </c>
      <c r="B3">
        <v>51</v>
      </c>
      <c r="C3">
        <v>7</v>
      </c>
      <c r="D3">
        <v>4</v>
      </c>
      <c r="E3">
        <f t="shared" ref="E3:E7" si="0">F3-C3-D3</f>
        <v>20</v>
      </c>
      <c r="F3" s="9">
        <v>31</v>
      </c>
      <c r="G3" s="9">
        <v>24</v>
      </c>
      <c r="H3" s="9">
        <v>13</v>
      </c>
      <c r="I3" s="9">
        <v>20</v>
      </c>
      <c r="J3">
        <v>7</v>
      </c>
    </row>
    <row r="4" spans="1:10" x14ac:dyDescent="0.25">
      <c r="A4" t="s">
        <v>4</v>
      </c>
      <c r="B4">
        <v>26</v>
      </c>
      <c r="C4">
        <v>2</v>
      </c>
      <c r="D4">
        <v>6</v>
      </c>
      <c r="E4">
        <f t="shared" si="0"/>
        <v>2</v>
      </c>
      <c r="F4" s="9">
        <v>10</v>
      </c>
      <c r="G4" s="9">
        <v>8</v>
      </c>
      <c r="H4" s="9">
        <v>10</v>
      </c>
      <c r="I4" s="9">
        <v>16</v>
      </c>
      <c r="J4">
        <v>6</v>
      </c>
    </row>
    <row r="5" spans="1:10" x14ac:dyDescent="0.25">
      <c r="A5" t="s">
        <v>5</v>
      </c>
      <c r="B5">
        <v>29</v>
      </c>
      <c r="C5">
        <v>2</v>
      </c>
      <c r="D5">
        <v>3</v>
      </c>
      <c r="E5">
        <f t="shared" si="0"/>
        <v>8</v>
      </c>
      <c r="F5" s="9">
        <v>13</v>
      </c>
      <c r="G5" s="9">
        <v>11</v>
      </c>
      <c r="H5" s="9">
        <v>10</v>
      </c>
      <c r="I5" s="9">
        <v>16</v>
      </c>
      <c r="J5">
        <v>6</v>
      </c>
    </row>
    <row r="6" spans="1:10" x14ac:dyDescent="0.25">
      <c r="A6" t="s">
        <v>3</v>
      </c>
      <c r="B6">
        <v>51</v>
      </c>
      <c r="C6">
        <v>9</v>
      </c>
      <c r="D6">
        <v>7</v>
      </c>
      <c r="E6">
        <f t="shared" si="0"/>
        <v>11</v>
      </c>
      <c r="F6" s="9">
        <v>27</v>
      </c>
      <c r="G6" s="9">
        <v>18</v>
      </c>
      <c r="H6" s="9">
        <v>13</v>
      </c>
      <c r="I6" s="9">
        <v>24</v>
      </c>
      <c r="J6">
        <v>11</v>
      </c>
    </row>
    <row r="7" spans="1:10" s="9" customFormat="1" x14ac:dyDescent="0.25">
      <c r="A7" s="9" t="s">
        <v>7</v>
      </c>
      <c r="B7" s="9">
        <v>207</v>
      </c>
      <c r="C7" s="9">
        <v>29</v>
      </c>
      <c r="D7" s="9">
        <v>23</v>
      </c>
      <c r="E7" s="9">
        <f t="shared" si="0"/>
        <v>56</v>
      </c>
      <c r="F7" s="9">
        <v>108</v>
      </c>
      <c r="G7" s="9">
        <f>SUM(G2:G6)</f>
        <v>79</v>
      </c>
      <c r="H7" s="9">
        <f>SUM(H2:H6)</f>
        <v>58</v>
      </c>
      <c r="I7" s="9">
        <v>99</v>
      </c>
      <c r="J7" s="9">
        <f>SUM(J2:J6)</f>
        <v>41</v>
      </c>
    </row>
    <row r="8" spans="1:10" x14ac:dyDescent="0.25">
      <c r="A8" s="1" t="s">
        <v>18</v>
      </c>
      <c r="B8">
        <f>SUM(B2:B6)</f>
        <v>207</v>
      </c>
      <c r="C8">
        <f>SUM(C2:C6)</f>
        <v>29</v>
      </c>
      <c r="D8">
        <f>SUM(D2:D6)</f>
        <v>23</v>
      </c>
      <c r="E8">
        <f>SUM(E2:E6)</f>
        <v>56</v>
      </c>
      <c r="F8" s="9">
        <f>SUM(F2:F6)</f>
        <v>108</v>
      </c>
      <c r="G8" s="9">
        <f>SUM(G2:G6)</f>
        <v>79</v>
      </c>
      <c r="H8" s="9">
        <f t="shared" ref="H8:J8" si="1">SUM(H2:H6)</f>
        <v>58</v>
      </c>
      <c r="I8" s="9">
        <f t="shared" si="1"/>
        <v>99</v>
      </c>
      <c r="J8">
        <f t="shared" si="1"/>
        <v>41</v>
      </c>
    </row>
    <row r="15" spans="1:10" x14ac:dyDescent="0.25">
      <c r="A15" t="s">
        <v>108</v>
      </c>
    </row>
    <row r="17" spans="1:5" x14ac:dyDescent="0.25">
      <c r="A17" t="s">
        <v>0</v>
      </c>
      <c r="B17" t="s">
        <v>8</v>
      </c>
      <c r="C17" t="s">
        <v>9</v>
      </c>
      <c r="D17" t="s">
        <v>10</v>
      </c>
      <c r="E17" t="s">
        <v>11</v>
      </c>
    </row>
    <row r="18" spans="1:5" x14ac:dyDescent="0.25">
      <c r="A18" t="s">
        <v>1</v>
      </c>
      <c r="B18">
        <v>54979</v>
      </c>
      <c r="C18">
        <v>191578</v>
      </c>
      <c r="D18">
        <v>411706</v>
      </c>
      <c r="E18">
        <v>1158832</v>
      </c>
    </row>
    <row r="19" spans="1:5" x14ac:dyDescent="0.25">
      <c r="A19" t="s">
        <v>2</v>
      </c>
      <c r="B19">
        <v>32568</v>
      </c>
      <c r="C19">
        <v>189893</v>
      </c>
      <c r="D19">
        <v>418638</v>
      </c>
      <c r="E19">
        <v>778242.57140000002</v>
      </c>
    </row>
    <row r="20" spans="1:5" x14ac:dyDescent="0.25">
      <c r="A20" t="s">
        <v>4</v>
      </c>
      <c r="B20">
        <v>27015.5</v>
      </c>
      <c r="C20">
        <v>129544.875</v>
      </c>
      <c r="D20">
        <v>431794</v>
      </c>
      <c r="E20">
        <v>985981.66669999994</v>
      </c>
    </row>
    <row r="21" spans="1:5" x14ac:dyDescent="0.25">
      <c r="A21" t="s">
        <v>5</v>
      </c>
      <c r="B21">
        <v>31152</v>
      </c>
      <c r="C21">
        <v>170291</v>
      </c>
      <c r="D21">
        <v>428242</v>
      </c>
      <c r="E21">
        <v>859351.5</v>
      </c>
    </row>
    <row r="22" spans="1:5" x14ac:dyDescent="0.25">
      <c r="A22" t="s">
        <v>3</v>
      </c>
      <c r="B22">
        <v>20315</v>
      </c>
      <c r="C22">
        <v>184265</v>
      </c>
      <c r="D22">
        <v>466906</v>
      </c>
      <c r="E22">
        <v>1138518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7" workbookViewId="0">
      <selection activeCell="J12" sqref="J12"/>
    </sheetView>
  </sheetViews>
  <sheetFormatPr defaultRowHeight="15" x14ac:dyDescent="0.25"/>
  <sheetData>
    <row r="1" spans="1:3" x14ac:dyDescent="0.25">
      <c r="A1" t="s">
        <v>21</v>
      </c>
      <c r="B1" t="s">
        <v>22</v>
      </c>
      <c r="C1" t="s">
        <v>23</v>
      </c>
    </row>
    <row r="2" spans="1:3" x14ac:dyDescent="0.25">
      <c r="A2" t="s">
        <v>26</v>
      </c>
      <c r="B2">
        <v>18</v>
      </c>
      <c r="C2">
        <v>11</v>
      </c>
    </row>
    <row r="4" spans="1:3" x14ac:dyDescent="0.25">
      <c r="A4" t="s">
        <v>27</v>
      </c>
      <c r="B4">
        <v>976368</v>
      </c>
      <c r="C4">
        <v>1079558</v>
      </c>
    </row>
    <row r="5" spans="1:3" x14ac:dyDescent="0.25">
      <c r="A5" t="s">
        <v>28</v>
      </c>
      <c r="B5">
        <v>34457</v>
      </c>
      <c r="C5">
        <v>79274</v>
      </c>
    </row>
    <row r="6" spans="1:3" x14ac:dyDescent="0.25">
      <c r="A6" t="s">
        <v>29</v>
      </c>
      <c r="B6">
        <v>1010825</v>
      </c>
      <c r="C6">
        <v>1158832</v>
      </c>
    </row>
    <row r="8" spans="1:3" x14ac:dyDescent="0.25">
      <c r="A8" t="s">
        <v>30</v>
      </c>
      <c r="B8">
        <v>251268</v>
      </c>
      <c r="C8">
        <v>320739</v>
      </c>
    </row>
    <row r="9" spans="1:3" x14ac:dyDescent="0.25">
      <c r="A9" t="s">
        <v>31</v>
      </c>
      <c r="B9">
        <v>-61937</v>
      </c>
      <c r="C9">
        <v>-748</v>
      </c>
    </row>
    <row r="10" spans="1:3" x14ac:dyDescent="0.25">
      <c r="A10" t="s">
        <v>32</v>
      </c>
      <c r="B10">
        <v>189331</v>
      </c>
      <c r="C10">
        <v>319991</v>
      </c>
    </row>
    <row r="12" spans="1:3" x14ac:dyDescent="0.25">
      <c r="A12" t="s">
        <v>33</v>
      </c>
      <c r="B12">
        <v>45093</v>
      </c>
      <c r="C12">
        <v>62996</v>
      </c>
    </row>
    <row r="13" spans="1:3" x14ac:dyDescent="0.25">
      <c r="A13" t="s">
        <v>34</v>
      </c>
      <c r="B13">
        <v>71689</v>
      </c>
      <c r="C13">
        <v>61424</v>
      </c>
    </row>
    <row r="14" spans="1:3" x14ac:dyDescent="0.25">
      <c r="A14" t="s">
        <v>35</v>
      </c>
      <c r="B14">
        <v>-3866</v>
      </c>
      <c r="C14">
        <v>-9597</v>
      </c>
    </row>
    <row r="15" spans="1:3" x14ac:dyDescent="0.25">
      <c r="A15" t="s">
        <v>36</v>
      </c>
      <c r="B15">
        <v>-1619</v>
      </c>
      <c r="C15">
        <v>18</v>
      </c>
    </row>
    <row r="16" spans="1:3" x14ac:dyDescent="0.25">
      <c r="A16" t="s">
        <v>37</v>
      </c>
      <c r="B16">
        <v>-1139</v>
      </c>
      <c r="C16">
        <v>-1864</v>
      </c>
    </row>
    <row r="17" spans="1:3" x14ac:dyDescent="0.25">
      <c r="A17" t="s">
        <v>38</v>
      </c>
      <c r="B17">
        <v>207</v>
      </c>
      <c r="C17">
        <v>411</v>
      </c>
    </row>
    <row r="18" spans="1:3" x14ac:dyDescent="0.25">
      <c r="A18" t="s">
        <v>39</v>
      </c>
      <c r="B18">
        <v>1310522</v>
      </c>
      <c r="C18">
        <v>1592212</v>
      </c>
    </row>
    <row r="20" spans="1:3" x14ac:dyDescent="0.25">
      <c r="A20" t="s">
        <v>40</v>
      </c>
      <c r="B20">
        <v>1035690</v>
      </c>
      <c r="C20">
        <v>1266023</v>
      </c>
    </row>
    <row r="21" spans="1:3" x14ac:dyDescent="0.25">
      <c r="A21" t="s">
        <v>41</v>
      </c>
      <c r="B21">
        <v>6473</v>
      </c>
      <c r="C21">
        <v>17052</v>
      </c>
    </row>
    <row r="22" spans="1:3" x14ac:dyDescent="0.25">
      <c r="A22" t="s">
        <v>42</v>
      </c>
      <c r="B22" t="s">
        <v>43</v>
      </c>
      <c r="C22" t="s">
        <v>43</v>
      </c>
    </row>
    <row r="23" spans="1:3" x14ac:dyDescent="0.25">
      <c r="A23" t="s">
        <v>44</v>
      </c>
      <c r="B23">
        <v>18614</v>
      </c>
      <c r="C23">
        <v>4453</v>
      </c>
    </row>
    <row r="24" spans="1:3" x14ac:dyDescent="0.25">
      <c r="A24" t="s">
        <v>45</v>
      </c>
      <c r="B24">
        <v>79475</v>
      </c>
      <c r="C24">
        <v>88756</v>
      </c>
    </row>
    <row r="25" spans="1:3" x14ac:dyDescent="0.25">
      <c r="A25" t="s">
        <v>46</v>
      </c>
      <c r="B25">
        <v>1140251</v>
      </c>
      <c r="C25">
        <v>1376284</v>
      </c>
    </row>
    <row r="27" spans="1:3" x14ac:dyDescent="0.25">
      <c r="A27" t="s">
        <v>47</v>
      </c>
      <c r="B27">
        <v>57625</v>
      </c>
      <c r="C27">
        <v>65250</v>
      </c>
    </row>
    <row r="28" spans="1:3" x14ac:dyDescent="0.25">
      <c r="A28" t="s">
        <v>48</v>
      </c>
      <c r="B28">
        <v>4530</v>
      </c>
      <c r="C28">
        <v>4432</v>
      </c>
    </row>
    <row r="29" spans="1:3" x14ac:dyDescent="0.25">
      <c r="A29" t="s">
        <v>49</v>
      </c>
      <c r="B29">
        <v>62155</v>
      </c>
      <c r="C29">
        <v>69682</v>
      </c>
    </row>
    <row r="30" spans="1:3" x14ac:dyDescent="0.25">
      <c r="A30" t="s">
        <v>50</v>
      </c>
      <c r="B30">
        <v>1202407</v>
      </c>
      <c r="C30">
        <v>1445965</v>
      </c>
    </row>
    <row r="32" spans="1:3" x14ac:dyDescent="0.25">
      <c r="A32" t="s">
        <v>51</v>
      </c>
      <c r="B32">
        <v>108115</v>
      </c>
      <c r="C32">
        <v>146246</v>
      </c>
    </row>
    <row r="33" spans="1:3" x14ac:dyDescent="0.25">
      <c r="A33" t="s">
        <v>52</v>
      </c>
      <c r="B33">
        <v>278</v>
      </c>
      <c r="C33">
        <v>455</v>
      </c>
    </row>
    <row r="35" spans="1:3" x14ac:dyDescent="0.25">
      <c r="A35" t="s">
        <v>53</v>
      </c>
      <c r="B35">
        <v>108393</v>
      </c>
      <c r="C35">
        <v>146701</v>
      </c>
    </row>
    <row r="37" spans="1:3" x14ac:dyDescent="0.25">
      <c r="A37" t="s">
        <v>54</v>
      </c>
    </row>
    <row r="38" spans="1:3" x14ac:dyDescent="0.25">
      <c r="A38" t="s">
        <v>55</v>
      </c>
      <c r="C38" t="s">
        <v>95</v>
      </c>
    </row>
    <row r="39" spans="1:3" x14ac:dyDescent="0.25">
      <c r="A39" t="s">
        <v>94</v>
      </c>
    </row>
    <row r="43" spans="1:3" x14ac:dyDescent="0.25">
      <c r="A43" t="s">
        <v>58</v>
      </c>
    </row>
    <row r="44" spans="1:3" x14ac:dyDescent="0.25">
      <c r="A44" t="s">
        <v>96</v>
      </c>
    </row>
    <row r="45" spans="1:3" x14ac:dyDescent="0.25">
      <c r="A45" t="s">
        <v>77</v>
      </c>
    </row>
    <row r="47" spans="1:3" x14ac:dyDescent="0.25">
      <c r="B47" t="s">
        <v>61</v>
      </c>
    </row>
    <row r="49" spans="1:3" x14ac:dyDescent="0.25">
      <c r="A49" t="s">
        <v>62</v>
      </c>
    </row>
    <row r="50" spans="1:3" x14ac:dyDescent="0.25">
      <c r="B50" t="s">
        <v>63</v>
      </c>
      <c r="C50">
        <v>460119</v>
      </c>
    </row>
    <row r="51" spans="1:3" x14ac:dyDescent="0.25">
      <c r="A51" t="s">
        <v>64</v>
      </c>
    </row>
    <row r="52" spans="1:3" x14ac:dyDescent="0.25">
      <c r="A52" t="s">
        <v>65</v>
      </c>
      <c r="B52" t="s">
        <v>66</v>
      </c>
    </row>
    <row r="53" spans="1:3" x14ac:dyDescent="0.25">
      <c r="A53" t="s">
        <v>67</v>
      </c>
      <c r="B53" t="s">
        <v>98</v>
      </c>
    </row>
    <row r="54" spans="1:3" x14ac:dyDescent="0.25">
      <c r="A54" t="s">
        <v>69</v>
      </c>
    </row>
    <row r="55" spans="1:3" x14ac:dyDescent="0.25">
      <c r="A55" t="s">
        <v>70</v>
      </c>
      <c r="B55">
        <v>2017</v>
      </c>
    </row>
    <row r="56" spans="1:3" x14ac:dyDescent="0.25">
      <c r="A56" t="s">
        <v>71</v>
      </c>
      <c r="B56" t="s">
        <v>88</v>
      </c>
    </row>
    <row r="57" spans="1:3" x14ac:dyDescent="0.25">
      <c r="A57" t="s">
        <v>89</v>
      </c>
    </row>
    <row r="58" spans="1:3" x14ac:dyDescent="0.25">
      <c r="A58" t="s">
        <v>90</v>
      </c>
    </row>
    <row r="59" spans="1:3" x14ac:dyDescent="0.25">
      <c r="A59" t="s">
        <v>91</v>
      </c>
    </row>
    <row r="60" spans="1:3" x14ac:dyDescent="0.25">
      <c r="A60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activeCell="F9" sqref="F9"/>
    </sheetView>
  </sheetViews>
  <sheetFormatPr defaultRowHeight="15" x14ac:dyDescent="0.25"/>
  <sheetData>
    <row r="1" spans="1:6" x14ac:dyDescent="0.25">
      <c r="B1" t="s">
        <v>93</v>
      </c>
    </row>
    <row r="2" spans="1:6" x14ac:dyDescent="0.25">
      <c r="A2" t="s">
        <v>21</v>
      </c>
      <c r="B2" t="s">
        <v>22</v>
      </c>
      <c r="C2" t="s">
        <v>23</v>
      </c>
    </row>
    <row r="4" spans="1:6" x14ac:dyDescent="0.25">
      <c r="A4" t="s">
        <v>26</v>
      </c>
      <c r="B4">
        <v>17</v>
      </c>
      <c r="C4">
        <v>11</v>
      </c>
    </row>
    <row r="6" spans="1:6" x14ac:dyDescent="0.25">
      <c r="A6" t="s">
        <v>27</v>
      </c>
      <c r="B6">
        <v>1039773</v>
      </c>
      <c r="C6">
        <v>1079558</v>
      </c>
    </row>
    <row r="7" spans="1:6" x14ac:dyDescent="0.25">
      <c r="A7" t="s">
        <v>28</v>
      </c>
      <c r="B7">
        <v>58053</v>
      </c>
      <c r="C7">
        <v>79274</v>
      </c>
    </row>
    <row r="8" spans="1:6" x14ac:dyDescent="0.25">
      <c r="A8" t="s">
        <v>29</v>
      </c>
      <c r="B8">
        <v>1097826</v>
      </c>
      <c r="C8">
        <v>1158832</v>
      </c>
      <c r="F8">
        <f xml:space="preserve"> (B8*B4 - C8*C4)/(B4-C4)</f>
        <v>985981.66666666663</v>
      </c>
    </row>
    <row r="10" spans="1:6" x14ac:dyDescent="0.25">
      <c r="A10" t="s">
        <v>30</v>
      </c>
      <c r="B10">
        <v>212819</v>
      </c>
      <c r="C10">
        <v>320739</v>
      </c>
    </row>
    <row r="11" spans="1:6" x14ac:dyDescent="0.25">
      <c r="A11" t="s">
        <v>31</v>
      </c>
      <c r="B11">
        <v>-2833</v>
      </c>
      <c r="C11">
        <v>-748</v>
      </c>
    </row>
    <row r="12" spans="1:6" x14ac:dyDescent="0.25">
      <c r="A12" t="s">
        <v>32</v>
      </c>
      <c r="B12">
        <v>209986</v>
      </c>
      <c r="C12">
        <v>319991</v>
      </c>
    </row>
    <row r="14" spans="1:6" x14ac:dyDescent="0.25">
      <c r="A14" t="s">
        <v>33</v>
      </c>
      <c r="B14">
        <v>60089</v>
      </c>
      <c r="C14">
        <v>62996</v>
      </c>
    </row>
    <row r="15" spans="1:6" x14ac:dyDescent="0.25">
      <c r="A15" t="s">
        <v>34</v>
      </c>
      <c r="B15">
        <v>122672</v>
      </c>
      <c r="C15">
        <v>61424</v>
      </c>
    </row>
    <row r="16" spans="1:6" x14ac:dyDescent="0.25">
      <c r="A16" t="s">
        <v>35</v>
      </c>
      <c r="B16">
        <v>-16091</v>
      </c>
      <c r="C16">
        <v>-9597</v>
      </c>
    </row>
    <row r="17" spans="1:3" x14ac:dyDescent="0.25">
      <c r="A17" t="s">
        <v>36</v>
      </c>
      <c r="B17">
        <v>12</v>
      </c>
      <c r="C17">
        <v>18</v>
      </c>
    </row>
    <row r="18" spans="1:3" x14ac:dyDescent="0.25">
      <c r="A18" t="s">
        <v>37</v>
      </c>
      <c r="B18">
        <v>-21955</v>
      </c>
      <c r="C18">
        <v>-1864</v>
      </c>
    </row>
    <row r="19" spans="1:3" x14ac:dyDescent="0.25">
      <c r="A19" t="s">
        <v>38</v>
      </c>
      <c r="B19">
        <v>266</v>
      </c>
      <c r="C19">
        <v>411</v>
      </c>
    </row>
    <row r="20" spans="1:3" x14ac:dyDescent="0.25">
      <c r="A20" t="s">
        <v>39</v>
      </c>
      <c r="B20">
        <v>1452804</v>
      </c>
      <c r="C20">
        <v>1592212</v>
      </c>
    </row>
    <row r="22" spans="1:3" x14ac:dyDescent="0.25">
      <c r="A22" t="s">
        <v>40</v>
      </c>
      <c r="B22">
        <v>1199866</v>
      </c>
      <c r="C22">
        <v>1266023</v>
      </c>
    </row>
    <row r="23" spans="1:3" x14ac:dyDescent="0.25">
      <c r="A23" t="s">
        <v>41</v>
      </c>
      <c r="B23">
        <v>-1115</v>
      </c>
      <c r="C23">
        <v>17052</v>
      </c>
    </row>
    <row r="24" spans="1:3" x14ac:dyDescent="0.25">
      <c r="A24" t="s">
        <v>42</v>
      </c>
      <c r="B24" t="s">
        <v>43</v>
      </c>
      <c r="C24" t="s">
        <v>43</v>
      </c>
    </row>
    <row r="25" spans="1:3" x14ac:dyDescent="0.25">
      <c r="A25" t="s">
        <v>44</v>
      </c>
      <c r="B25">
        <v>5587</v>
      </c>
      <c r="C25">
        <v>4453</v>
      </c>
    </row>
    <row r="26" spans="1:3" x14ac:dyDescent="0.25">
      <c r="A26" t="s">
        <v>45</v>
      </c>
      <c r="B26">
        <v>84786</v>
      </c>
      <c r="C26">
        <v>88756</v>
      </c>
    </row>
    <row r="27" spans="1:3" x14ac:dyDescent="0.25">
      <c r="A27" t="s">
        <v>46</v>
      </c>
      <c r="B27">
        <v>1289124</v>
      </c>
      <c r="C27">
        <v>1376284</v>
      </c>
    </row>
    <row r="29" spans="1:3" x14ac:dyDescent="0.25">
      <c r="A29" t="s">
        <v>47</v>
      </c>
      <c r="B29">
        <v>61047</v>
      </c>
      <c r="C29">
        <v>65250</v>
      </c>
    </row>
    <row r="30" spans="1:3" x14ac:dyDescent="0.25">
      <c r="A30" t="s">
        <v>48</v>
      </c>
      <c r="B30">
        <v>2901</v>
      </c>
      <c r="C30">
        <v>4432</v>
      </c>
    </row>
    <row r="31" spans="1:3" x14ac:dyDescent="0.25">
      <c r="A31" t="s">
        <v>49</v>
      </c>
      <c r="B31">
        <v>63948</v>
      </c>
      <c r="C31">
        <v>69682</v>
      </c>
    </row>
    <row r="32" spans="1:3" x14ac:dyDescent="0.25">
      <c r="A32" t="s">
        <v>50</v>
      </c>
      <c r="B32">
        <v>1353072</v>
      </c>
      <c r="C32">
        <v>1445965</v>
      </c>
    </row>
    <row r="34" spans="1:3" x14ac:dyDescent="0.25">
      <c r="A34" t="s">
        <v>51</v>
      </c>
      <c r="B34">
        <v>99732</v>
      </c>
      <c r="C34">
        <v>146246</v>
      </c>
    </row>
    <row r="35" spans="1:3" x14ac:dyDescent="0.25">
      <c r="A35" t="s">
        <v>52</v>
      </c>
      <c r="B35">
        <v>-226</v>
      </c>
      <c r="C35">
        <v>455</v>
      </c>
    </row>
    <row r="37" spans="1:3" x14ac:dyDescent="0.25">
      <c r="A37" t="s">
        <v>53</v>
      </c>
      <c r="B37">
        <v>99506</v>
      </c>
      <c r="C37">
        <v>146701</v>
      </c>
    </row>
    <row r="39" spans="1:3" x14ac:dyDescent="0.25">
      <c r="A39" t="s">
        <v>54</v>
      </c>
    </row>
    <row r="40" spans="1:3" x14ac:dyDescent="0.25">
      <c r="A40" t="s">
        <v>55</v>
      </c>
      <c r="C40" t="s">
        <v>95</v>
      </c>
    </row>
    <row r="41" spans="1:3" x14ac:dyDescent="0.25">
      <c r="A41" t="s">
        <v>94</v>
      </c>
    </row>
    <row r="45" spans="1:3" x14ac:dyDescent="0.25">
      <c r="A45" t="s">
        <v>58</v>
      </c>
    </row>
    <row r="46" spans="1:3" x14ac:dyDescent="0.25">
      <c r="A46" t="s">
        <v>99</v>
      </c>
    </row>
    <row r="47" spans="1:3" x14ac:dyDescent="0.25">
      <c r="A47" t="s">
        <v>100</v>
      </c>
    </row>
    <row r="49" spans="1:3" x14ac:dyDescent="0.25">
      <c r="B49" t="s">
        <v>61</v>
      </c>
    </row>
    <row r="51" spans="1:3" x14ac:dyDescent="0.25">
      <c r="A51" t="s">
        <v>62</v>
      </c>
    </row>
    <row r="52" spans="1:3" x14ac:dyDescent="0.25">
      <c r="B52" t="s">
        <v>63</v>
      </c>
      <c r="C52">
        <v>460120</v>
      </c>
    </row>
    <row r="53" spans="1:3" x14ac:dyDescent="0.25">
      <c r="A53" t="s">
        <v>64</v>
      </c>
    </row>
    <row r="54" spans="1:3" x14ac:dyDescent="0.25">
      <c r="A54" t="s">
        <v>65</v>
      </c>
      <c r="B54" t="s">
        <v>66</v>
      </c>
    </row>
    <row r="55" spans="1:3" x14ac:dyDescent="0.25">
      <c r="A55" t="s">
        <v>67</v>
      </c>
      <c r="B55" t="s">
        <v>101</v>
      </c>
    </row>
    <row r="56" spans="1:3" x14ac:dyDescent="0.25">
      <c r="A56" t="s">
        <v>69</v>
      </c>
    </row>
    <row r="57" spans="1:3" x14ac:dyDescent="0.25">
      <c r="A57" t="s">
        <v>70</v>
      </c>
      <c r="B57">
        <v>2017</v>
      </c>
    </row>
    <row r="58" spans="1:3" x14ac:dyDescent="0.25">
      <c r="A58" t="s">
        <v>71</v>
      </c>
      <c r="B58" t="s">
        <v>88</v>
      </c>
    </row>
    <row r="59" spans="1:3" x14ac:dyDescent="0.25">
      <c r="A59" t="s">
        <v>89</v>
      </c>
    </row>
    <row r="60" spans="1:3" x14ac:dyDescent="0.25">
      <c r="A60" t="s">
        <v>90</v>
      </c>
    </row>
    <row r="61" spans="1:3" x14ac:dyDescent="0.25">
      <c r="A61" t="s">
        <v>91</v>
      </c>
    </row>
    <row r="62" spans="1:3" x14ac:dyDescent="0.25">
      <c r="A62" t="s">
        <v>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>
      <selection activeCell="H19" sqref="H19"/>
    </sheetView>
  </sheetViews>
  <sheetFormatPr defaultRowHeight="15" x14ac:dyDescent="0.25"/>
  <sheetData>
    <row r="1" spans="1:2" x14ac:dyDescent="0.25">
      <c r="A1" t="s">
        <v>21</v>
      </c>
      <c r="B1" t="s">
        <v>22</v>
      </c>
    </row>
    <row r="3" spans="1:2" x14ac:dyDescent="0.25">
      <c r="A3" t="s">
        <v>26</v>
      </c>
      <c r="B3">
        <v>23</v>
      </c>
    </row>
    <row r="5" spans="1:2" x14ac:dyDescent="0.25">
      <c r="A5" t="s">
        <v>27</v>
      </c>
      <c r="B5">
        <v>92185</v>
      </c>
    </row>
    <row r="6" spans="1:2" x14ac:dyDescent="0.25">
      <c r="A6" t="s">
        <v>28</v>
      </c>
      <c r="B6">
        <v>11223</v>
      </c>
    </row>
    <row r="7" spans="1:2" x14ac:dyDescent="0.25">
      <c r="A7" t="s">
        <v>29</v>
      </c>
      <c r="B7">
        <v>103408</v>
      </c>
    </row>
    <row r="9" spans="1:2" x14ac:dyDescent="0.25">
      <c r="A9" t="s">
        <v>30</v>
      </c>
      <c r="B9">
        <v>14673</v>
      </c>
    </row>
    <row r="10" spans="1:2" x14ac:dyDescent="0.25">
      <c r="A10" t="s">
        <v>31</v>
      </c>
      <c r="B10">
        <v>1307</v>
      </c>
    </row>
    <row r="11" spans="1:2" x14ac:dyDescent="0.25">
      <c r="A11" t="s">
        <v>32</v>
      </c>
      <c r="B11">
        <v>15980</v>
      </c>
    </row>
    <row r="13" spans="1:2" x14ac:dyDescent="0.25">
      <c r="A13" t="s">
        <v>33</v>
      </c>
      <c r="B13">
        <v>4029</v>
      </c>
    </row>
    <row r="14" spans="1:2" x14ac:dyDescent="0.25">
      <c r="A14" t="s">
        <v>34</v>
      </c>
      <c r="B14">
        <v>84740</v>
      </c>
    </row>
    <row r="15" spans="1:2" x14ac:dyDescent="0.25">
      <c r="A15" t="s">
        <v>35</v>
      </c>
      <c r="B15">
        <v>527</v>
      </c>
    </row>
    <row r="16" spans="1:2" x14ac:dyDescent="0.25">
      <c r="A16" t="s">
        <v>36</v>
      </c>
      <c r="B16">
        <v>-401</v>
      </c>
    </row>
    <row r="17" spans="1:2" x14ac:dyDescent="0.25">
      <c r="A17" t="s">
        <v>37</v>
      </c>
      <c r="B17">
        <v>-304</v>
      </c>
    </row>
    <row r="18" spans="1:2" x14ac:dyDescent="0.25">
      <c r="A18" t="s">
        <v>38</v>
      </c>
      <c r="B18">
        <v>74</v>
      </c>
    </row>
    <row r="19" spans="1:2" x14ac:dyDescent="0.25">
      <c r="A19" t="s">
        <v>39</v>
      </c>
      <c r="B19">
        <v>208053</v>
      </c>
    </row>
    <row r="21" spans="1:2" x14ac:dyDescent="0.25">
      <c r="A21" t="s">
        <v>40</v>
      </c>
      <c r="B21">
        <v>139772</v>
      </c>
    </row>
    <row r="22" spans="1:2" x14ac:dyDescent="0.25">
      <c r="A22" t="s">
        <v>41</v>
      </c>
      <c r="B22">
        <v>448</v>
      </c>
    </row>
    <row r="23" spans="1:2" x14ac:dyDescent="0.25">
      <c r="A23" t="s">
        <v>42</v>
      </c>
      <c r="B23">
        <v>-92</v>
      </c>
    </row>
    <row r="24" spans="1:2" x14ac:dyDescent="0.25">
      <c r="A24" t="s">
        <v>44</v>
      </c>
      <c r="B24">
        <v>-986</v>
      </c>
    </row>
    <row r="25" spans="1:2" x14ac:dyDescent="0.25">
      <c r="A25" t="s">
        <v>45</v>
      </c>
      <c r="B25">
        <v>11123</v>
      </c>
    </row>
    <row r="26" spans="1:2" x14ac:dyDescent="0.25">
      <c r="A26" t="s">
        <v>46</v>
      </c>
      <c r="B26">
        <v>150265</v>
      </c>
    </row>
    <row r="28" spans="1:2" x14ac:dyDescent="0.25">
      <c r="A28" t="s">
        <v>47</v>
      </c>
      <c r="B28">
        <v>15920</v>
      </c>
    </row>
    <row r="29" spans="1:2" x14ac:dyDescent="0.25">
      <c r="A29" t="s">
        <v>48</v>
      </c>
      <c r="B29">
        <v>3215</v>
      </c>
    </row>
    <row r="30" spans="1:2" x14ac:dyDescent="0.25">
      <c r="A30" t="s">
        <v>49</v>
      </c>
      <c r="B30">
        <v>19135</v>
      </c>
    </row>
    <row r="31" spans="1:2" x14ac:dyDescent="0.25">
      <c r="A31" t="s">
        <v>50</v>
      </c>
      <c r="B31">
        <v>169400</v>
      </c>
    </row>
    <row r="33" spans="1:2" x14ac:dyDescent="0.25">
      <c r="A33" t="s">
        <v>51</v>
      </c>
      <c r="B33">
        <v>38653</v>
      </c>
    </row>
    <row r="34" spans="1:2" x14ac:dyDescent="0.25">
      <c r="A34" t="s">
        <v>52</v>
      </c>
      <c r="B34" t="s">
        <v>43</v>
      </c>
    </row>
    <row r="36" spans="1:2" x14ac:dyDescent="0.25">
      <c r="A36" t="s">
        <v>53</v>
      </c>
      <c r="B36">
        <v>38653</v>
      </c>
    </row>
    <row r="38" spans="1:2" x14ac:dyDescent="0.25">
      <c r="A38" t="s">
        <v>54</v>
      </c>
    </row>
    <row r="39" spans="1:2" x14ac:dyDescent="0.25">
      <c r="A39" t="s">
        <v>55</v>
      </c>
    </row>
    <row r="40" spans="1:2" x14ac:dyDescent="0.25">
      <c r="A40" t="s">
        <v>94</v>
      </c>
    </row>
    <row r="44" spans="1:2" x14ac:dyDescent="0.25">
      <c r="A44" t="s">
        <v>58</v>
      </c>
    </row>
    <row r="45" spans="1:2" x14ac:dyDescent="0.25">
      <c r="A45" t="s">
        <v>106</v>
      </c>
    </row>
    <row r="46" spans="1:2" x14ac:dyDescent="0.25">
      <c r="A46" t="s">
        <v>60</v>
      </c>
    </row>
    <row r="48" spans="1:2" x14ac:dyDescent="0.25">
      <c r="B48" t="s">
        <v>61</v>
      </c>
    </row>
    <row r="50" spans="1:2" x14ac:dyDescent="0.25">
      <c r="A50" t="s">
        <v>62</v>
      </c>
    </row>
    <row r="51" spans="1:2" x14ac:dyDescent="0.25">
      <c r="B51" t="s">
        <v>63</v>
      </c>
    </row>
    <row r="52" spans="1:2" x14ac:dyDescent="0.25">
      <c r="A52" t="s">
        <v>64</v>
      </c>
    </row>
    <row r="53" spans="1:2" x14ac:dyDescent="0.25">
      <c r="A53" t="s">
        <v>65</v>
      </c>
      <c r="B53" t="s">
        <v>66</v>
      </c>
    </row>
    <row r="54" spans="1:2" x14ac:dyDescent="0.25">
      <c r="A54" t="s">
        <v>67</v>
      </c>
      <c r="B54" t="s">
        <v>68</v>
      </c>
    </row>
    <row r="55" spans="1:2" x14ac:dyDescent="0.25">
      <c r="A55" t="s">
        <v>69</v>
      </c>
    </row>
    <row r="56" spans="1:2" x14ac:dyDescent="0.25">
      <c r="A56" t="s">
        <v>70</v>
      </c>
      <c r="B56">
        <v>2017</v>
      </c>
    </row>
    <row r="57" spans="1:2" x14ac:dyDescent="0.25">
      <c r="A57" t="s">
        <v>71</v>
      </c>
      <c r="B57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workbookViewId="0">
      <selection activeCell="E11" sqref="E11"/>
    </sheetView>
  </sheetViews>
  <sheetFormatPr defaultRowHeight="15" x14ac:dyDescent="0.25"/>
  <cols>
    <col min="1" max="2" width="16.28515625" customWidth="1"/>
    <col min="3" max="3" width="21.140625" customWidth="1"/>
    <col min="4" max="4" width="19.85546875" customWidth="1"/>
    <col min="5" max="5" width="25.42578125" customWidth="1"/>
    <col min="6" max="7" width="25.42578125" style="2" customWidth="1"/>
    <col min="8" max="8" width="24" customWidth="1"/>
    <col min="9" max="9" width="18.140625" customWidth="1"/>
    <col min="10" max="10" width="18.5703125" customWidth="1"/>
    <col min="11" max="11" width="28.42578125" style="2" customWidth="1"/>
    <col min="12" max="12" width="28.42578125" style="7" customWidth="1"/>
    <col min="13" max="13" width="25.28515625" customWidth="1"/>
    <col min="14" max="14" width="12" bestFit="1" customWidth="1"/>
  </cols>
  <sheetData>
    <row r="1" spans="1:14" x14ac:dyDescent="0.25">
      <c r="A1" t="s">
        <v>0</v>
      </c>
      <c r="B1" t="s">
        <v>6</v>
      </c>
      <c r="C1" t="s">
        <v>12</v>
      </c>
      <c r="D1" t="s">
        <v>8</v>
      </c>
      <c r="E1" t="s">
        <v>8</v>
      </c>
      <c r="F1" s="2" t="s">
        <v>17</v>
      </c>
      <c r="G1" s="7" t="s">
        <v>17</v>
      </c>
      <c r="H1" t="s">
        <v>9</v>
      </c>
      <c r="I1" t="s">
        <v>9</v>
      </c>
      <c r="J1" t="s">
        <v>10</v>
      </c>
      <c r="K1" s="2" t="s">
        <v>15</v>
      </c>
      <c r="L1" s="7" t="s">
        <v>16</v>
      </c>
      <c r="M1" t="s">
        <v>11</v>
      </c>
      <c r="N1" t="s">
        <v>107</v>
      </c>
    </row>
    <row r="2" spans="1:14" x14ac:dyDescent="0.25">
      <c r="A2" t="s">
        <v>1</v>
      </c>
      <c r="B2">
        <v>50</v>
      </c>
      <c r="C2" s="3">
        <v>432617</v>
      </c>
      <c r="D2" s="4">
        <v>54979</v>
      </c>
      <c r="E2">
        <v>9</v>
      </c>
      <c r="F2" s="5">
        <v>146045</v>
      </c>
      <c r="G2" s="7">
        <v>27</v>
      </c>
      <c r="H2" s="3">
        <v>191578</v>
      </c>
      <c r="I2">
        <v>18</v>
      </c>
      <c r="J2" s="3">
        <v>411706</v>
      </c>
      <c r="K2" s="5">
        <v>769027</v>
      </c>
      <c r="L2" s="7">
        <v>23</v>
      </c>
      <c r="M2" s="3">
        <v>1158832</v>
      </c>
      <c r="N2">
        <v>11</v>
      </c>
    </row>
    <row r="3" spans="1:14" x14ac:dyDescent="0.25">
      <c r="A3" t="s">
        <v>2</v>
      </c>
      <c r="B3">
        <v>51</v>
      </c>
      <c r="C3" s="3">
        <v>307361</v>
      </c>
      <c r="D3" s="4">
        <v>32568</v>
      </c>
      <c r="E3">
        <v>7</v>
      </c>
      <c r="F3" s="5">
        <v>154368</v>
      </c>
      <c r="G3" s="7">
        <v>31</v>
      </c>
      <c r="H3" s="3">
        <v>189893</v>
      </c>
      <c r="I3">
        <v>24</v>
      </c>
      <c r="J3" s="3">
        <v>418638</v>
      </c>
      <c r="K3" s="5">
        <v>544499</v>
      </c>
      <c r="L3" s="7">
        <v>20</v>
      </c>
      <c r="M3" s="4">
        <f>M15/N3</f>
        <v>778242.57142857148</v>
      </c>
      <c r="N3">
        <v>7</v>
      </c>
    </row>
    <row r="4" spans="1:14" x14ac:dyDescent="0.25">
      <c r="A4" t="s">
        <v>4</v>
      </c>
      <c r="B4">
        <v>26</v>
      </c>
      <c r="C4" s="3">
        <v>435547</v>
      </c>
      <c r="D4" s="4">
        <v>27015.5</v>
      </c>
      <c r="E4">
        <v>2</v>
      </c>
      <c r="F4" s="5">
        <v>109039</v>
      </c>
      <c r="G4" s="7">
        <v>10</v>
      </c>
      <c r="H4" s="4">
        <v>129544.875</v>
      </c>
      <c r="I4">
        <v>8</v>
      </c>
      <c r="J4" s="3">
        <v>431794</v>
      </c>
      <c r="K4" s="5">
        <v>639614</v>
      </c>
      <c r="L4" s="7">
        <v>16</v>
      </c>
      <c r="M4" s="4">
        <f>M16/N4</f>
        <v>985981.66666666663</v>
      </c>
      <c r="N4">
        <v>6</v>
      </c>
    </row>
    <row r="5" spans="1:14" x14ac:dyDescent="0.25">
      <c r="A5" t="s">
        <v>5</v>
      </c>
      <c r="B5">
        <v>29</v>
      </c>
      <c r="C5" s="3">
        <v>392208</v>
      </c>
      <c r="D5" s="4">
        <v>31152</v>
      </c>
      <c r="E5">
        <v>2</v>
      </c>
      <c r="F5" s="5">
        <v>148885</v>
      </c>
      <c r="G5" s="7">
        <v>13</v>
      </c>
      <c r="H5" s="3">
        <v>170291</v>
      </c>
      <c r="I5">
        <v>11</v>
      </c>
      <c r="J5" s="3">
        <v>428242</v>
      </c>
      <c r="K5" s="5">
        <v>589908</v>
      </c>
      <c r="L5" s="7">
        <v>16</v>
      </c>
      <c r="M5" s="4">
        <f>M17/N5</f>
        <v>859351.5</v>
      </c>
      <c r="N5">
        <v>6</v>
      </c>
    </row>
    <row r="6" spans="1:14" x14ac:dyDescent="0.25">
      <c r="A6" t="s">
        <v>3</v>
      </c>
      <c r="B6">
        <v>51</v>
      </c>
      <c r="C6" s="3">
        <v>433198</v>
      </c>
      <c r="D6" s="4">
        <v>20315</v>
      </c>
      <c r="E6">
        <v>9</v>
      </c>
      <c r="F6" s="5">
        <v>129615</v>
      </c>
      <c r="G6" s="7">
        <v>27</v>
      </c>
      <c r="H6" s="3">
        <v>184265</v>
      </c>
      <c r="I6">
        <v>18</v>
      </c>
      <c r="J6" s="3">
        <v>466906</v>
      </c>
      <c r="K6" s="5">
        <v>774728</v>
      </c>
      <c r="L6" s="7">
        <v>24</v>
      </c>
      <c r="M6" s="3">
        <v>1138518</v>
      </c>
      <c r="N6">
        <v>11</v>
      </c>
    </row>
    <row r="7" spans="1:14" x14ac:dyDescent="0.25">
      <c r="A7" t="s">
        <v>13</v>
      </c>
      <c r="B7">
        <v>207</v>
      </c>
      <c r="C7" s="3">
        <v>396607</v>
      </c>
      <c r="D7" s="3">
        <v>35240</v>
      </c>
      <c r="E7" s="9">
        <v>29</v>
      </c>
      <c r="F7" s="5">
        <v>141242</v>
      </c>
      <c r="G7" s="7">
        <v>108</v>
      </c>
      <c r="H7" s="3">
        <v>180154</v>
      </c>
      <c r="I7" s="9">
        <f>SUM(I2:I6)</f>
        <v>79</v>
      </c>
      <c r="J7" s="3">
        <v>431947</v>
      </c>
      <c r="K7" s="5">
        <v>675186</v>
      </c>
      <c r="L7" s="7">
        <v>99</v>
      </c>
      <c r="M7" s="3">
        <v>1019281</v>
      </c>
    </row>
    <row r="8" spans="1:14" s="1" customFormat="1" x14ac:dyDescent="0.25">
      <c r="A8" s="1" t="s">
        <v>14</v>
      </c>
      <c r="B8" s="1">
        <f>SUM(B2:B6)</f>
        <v>207</v>
      </c>
      <c r="C8" s="6">
        <f>AVERAGE(C2:C6)</f>
        <v>400186.2</v>
      </c>
      <c r="D8" s="6">
        <f>AVERAGE(D2:D6)</f>
        <v>33205.9</v>
      </c>
      <c r="E8">
        <f>SUM(E2:E6)</f>
        <v>29</v>
      </c>
      <c r="F8" s="6"/>
      <c r="G8" s="8">
        <v>108</v>
      </c>
      <c r="H8" s="6"/>
      <c r="I8">
        <f>SUM(I2:I6)</f>
        <v>79</v>
      </c>
      <c r="J8" s="6"/>
      <c r="K8" s="6"/>
      <c r="L8" s="8">
        <f>SUM(L2:L6)</f>
        <v>99</v>
      </c>
      <c r="M8" s="6">
        <f>AVERAGE(M2:M6)</f>
        <v>984185.14761904755</v>
      </c>
    </row>
    <row r="13" spans="1:14" x14ac:dyDescent="0.25">
      <c r="H13" t="s">
        <v>104</v>
      </c>
      <c r="M13" t="s">
        <v>105</v>
      </c>
    </row>
    <row r="14" spans="1:14" x14ac:dyDescent="0.25">
      <c r="H14" s="3">
        <f>(H7*I7 - H2*I2-H3*I3-H5*I5-H6*I6)/I4</f>
        <v>129544.875</v>
      </c>
    </row>
    <row r="15" spans="1:14" x14ac:dyDescent="0.25">
      <c r="M15">
        <f>1010825*18-M2*11</f>
        <v>5447698</v>
      </c>
    </row>
    <row r="16" spans="1:14" x14ac:dyDescent="0.25">
      <c r="M16">
        <f>1097826*17-M2*11</f>
        <v>5915890</v>
      </c>
    </row>
    <row r="17" spans="4:13" x14ac:dyDescent="0.25">
      <c r="M17">
        <f>1053133*17-M2*11</f>
        <v>5156109</v>
      </c>
    </row>
    <row r="20" spans="4:13" x14ac:dyDescent="0.25">
      <c r="D20">
        <f>(F2*G2 - H2*I2)/E2</f>
        <v>54979</v>
      </c>
    </row>
    <row r="21" spans="4:13" x14ac:dyDescent="0.25">
      <c r="D21">
        <f t="shared" ref="D21:D24" si="0">(F3*G3 - H3*I3)/E3</f>
        <v>32568</v>
      </c>
    </row>
    <row r="22" spans="4:13" x14ac:dyDescent="0.25">
      <c r="D22">
        <f t="shared" si="0"/>
        <v>27015.5</v>
      </c>
    </row>
    <row r="23" spans="4:13" x14ac:dyDescent="0.25">
      <c r="D23">
        <f t="shared" si="0"/>
        <v>31152</v>
      </c>
    </row>
    <row r="24" spans="4:13" x14ac:dyDescent="0.25">
      <c r="D24">
        <f t="shared" si="0"/>
        <v>20315</v>
      </c>
    </row>
    <row r="48" spans="4:4" x14ac:dyDescent="0.25">
      <c r="D48" s="3"/>
    </row>
    <row r="49" spans="3:4" x14ac:dyDescent="0.25">
      <c r="C49" t="s">
        <v>6</v>
      </c>
    </row>
    <row r="50" spans="3:4" x14ac:dyDescent="0.25">
      <c r="C50">
        <v>50</v>
      </c>
    </row>
    <row r="51" spans="3:4" x14ac:dyDescent="0.25">
      <c r="C51">
        <v>51</v>
      </c>
    </row>
    <row r="52" spans="3:4" x14ac:dyDescent="0.25">
      <c r="C52">
        <v>26</v>
      </c>
    </row>
    <row r="53" spans="3:4" x14ac:dyDescent="0.25">
      <c r="C53">
        <v>29</v>
      </c>
    </row>
    <row r="54" spans="3:4" x14ac:dyDescent="0.25">
      <c r="C54">
        <v>51</v>
      </c>
    </row>
    <row r="55" spans="3:4" x14ac:dyDescent="0.25">
      <c r="C55">
        <v>207</v>
      </c>
    </row>
    <row r="64" spans="3:4" x14ac:dyDescent="0.25">
      <c r="D64">
        <v>27</v>
      </c>
    </row>
    <row r="65" spans="1:15" x14ac:dyDescent="0.25">
      <c r="D65">
        <v>31</v>
      </c>
    </row>
    <row r="66" spans="1:15" x14ac:dyDescent="0.25">
      <c r="D66">
        <v>10</v>
      </c>
      <c r="O66" s="3">
        <f>(49893*11 -D2*9)/2</f>
        <v>27006</v>
      </c>
    </row>
    <row r="67" spans="1:15" x14ac:dyDescent="0.25">
      <c r="A67">
        <f xml:space="preserve"> (C4*B4 - H4*I4 - K4*L4)/2</f>
        <v>27019.5</v>
      </c>
      <c r="D67">
        <v>13</v>
      </c>
      <c r="O67">
        <f>(50647*11 - D2*9)/2</f>
        <v>31153</v>
      </c>
    </row>
    <row r="68" spans="1:15" x14ac:dyDescent="0.25">
      <c r="A68">
        <f xml:space="preserve"> (C5*B5 - H5*I5 - K5*L5)/2</f>
        <v>31151.5</v>
      </c>
      <c r="D68">
        <v>27</v>
      </c>
      <c r="F68"/>
      <c r="G68"/>
    </row>
    <row r="69" spans="1:15" x14ac:dyDescent="0.25">
      <c r="C69" s="3">
        <f>(49893 * 11 - D4 *2)/9</f>
        <v>54976.888888888891</v>
      </c>
      <c r="D69">
        <v>108</v>
      </c>
    </row>
    <row r="70" spans="1:15" x14ac:dyDescent="0.25">
      <c r="C70" s="3">
        <f>(50647 * 11 - D5 *2)/9</f>
        <v>54979.222222222219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opLeftCell="A28" workbookViewId="0">
      <selection activeCell="J10" sqref="J10"/>
    </sheetView>
  </sheetViews>
  <sheetFormatPr defaultRowHeight="15" x14ac:dyDescent="0.25"/>
  <cols>
    <col min="4" max="4" width="15.140625" customWidth="1"/>
  </cols>
  <sheetData>
    <row r="1" spans="1:5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3" spans="1:5" x14ac:dyDescent="0.25">
      <c r="A3" t="s">
        <v>26</v>
      </c>
      <c r="B3">
        <v>52</v>
      </c>
      <c r="C3">
        <v>12</v>
      </c>
      <c r="D3">
        <v>11</v>
      </c>
      <c r="E3">
        <v>16</v>
      </c>
    </row>
    <row r="5" spans="1:5" x14ac:dyDescent="0.25">
      <c r="A5" t="s">
        <v>27</v>
      </c>
      <c r="B5">
        <v>55579</v>
      </c>
      <c r="C5">
        <v>52469</v>
      </c>
      <c r="D5">
        <v>55307</v>
      </c>
      <c r="E5">
        <v>60068</v>
      </c>
    </row>
    <row r="6" spans="1:5" x14ac:dyDescent="0.25">
      <c r="A6" t="s">
        <v>28</v>
      </c>
      <c r="B6">
        <v>9812</v>
      </c>
      <c r="C6">
        <v>8627</v>
      </c>
      <c r="D6">
        <v>-2247</v>
      </c>
      <c r="E6">
        <v>6969</v>
      </c>
    </row>
    <row r="7" spans="1:5" x14ac:dyDescent="0.25">
      <c r="A7" t="s">
        <v>29</v>
      </c>
      <c r="B7">
        <v>65391</v>
      </c>
      <c r="C7">
        <v>61096</v>
      </c>
      <c r="D7">
        <v>53060</v>
      </c>
      <c r="E7">
        <v>67037</v>
      </c>
    </row>
    <row r="9" spans="1:5" x14ac:dyDescent="0.25">
      <c r="A9" t="s">
        <v>30</v>
      </c>
      <c r="B9">
        <v>134629</v>
      </c>
      <c r="C9">
        <v>447964</v>
      </c>
      <c r="D9">
        <v>22661</v>
      </c>
      <c r="E9">
        <v>35605</v>
      </c>
    </row>
    <row r="10" spans="1:5" x14ac:dyDescent="0.25">
      <c r="A10" t="s">
        <v>31</v>
      </c>
      <c r="B10">
        <v>6715</v>
      </c>
      <c r="C10">
        <v>24746</v>
      </c>
      <c r="D10">
        <v>2215</v>
      </c>
      <c r="E10">
        <v>775</v>
      </c>
    </row>
    <row r="11" spans="1:5" x14ac:dyDescent="0.25">
      <c r="A11" t="s">
        <v>32</v>
      </c>
      <c r="B11">
        <v>141344</v>
      </c>
      <c r="C11">
        <v>472710</v>
      </c>
      <c r="D11">
        <v>24877</v>
      </c>
      <c r="E11">
        <v>36380</v>
      </c>
    </row>
    <row r="13" spans="1:5" x14ac:dyDescent="0.25">
      <c r="A13" t="s">
        <v>33</v>
      </c>
      <c r="B13">
        <v>3465</v>
      </c>
      <c r="C13">
        <v>4673</v>
      </c>
      <c r="D13">
        <v>2014</v>
      </c>
      <c r="E13">
        <v>4513</v>
      </c>
    </row>
    <row r="14" spans="1:5" x14ac:dyDescent="0.25">
      <c r="A14" t="s">
        <v>34</v>
      </c>
      <c r="B14">
        <v>125589</v>
      </c>
      <c r="C14">
        <v>123926</v>
      </c>
      <c r="D14">
        <v>116801</v>
      </c>
      <c r="E14">
        <v>204803</v>
      </c>
    </row>
    <row r="15" spans="1:5" x14ac:dyDescent="0.25">
      <c r="A15" t="s">
        <v>35</v>
      </c>
      <c r="B15">
        <v>4927</v>
      </c>
      <c r="C15">
        <v>12822</v>
      </c>
      <c r="D15">
        <v>-3460</v>
      </c>
      <c r="E15">
        <v>9311</v>
      </c>
    </row>
    <row r="16" spans="1:5" x14ac:dyDescent="0.25">
      <c r="A16" t="s">
        <v>36</v>
      </c>
      <c r="B16">
        <v>11</v>
      </c>
      <c r="C16">
        <v>814</v>
      </c>
      <c r="D16">
        <v>-247</v>
      </c>
      <c r="E16">
        <v>-406</v>
      </c>
    </row>
    <row r="17" spans="1:5" x14ac:dyDescent="0.25">
      <c r="A17" t="s">
        <v>37</v>
      </c>
      <c r="B17">
        <v>542</v>
      </c>
      <c r="C17">
        <v>-113</v>
      </c>
      <c r="D17">
        <v>-572</v>
      </c>
      <c r="E17">
        <v>-43</v>
      </c>
    </row>
    <row r="18" spans="1:5" x14ac:dyDescent="0.25">
      <c r="A18" t="s">
        <v>38</v>
      </c>
      <c r="B18">
        <v>1450</v>
      </c>
      <c r="C18">
        <v>6120</v>
      </c>
      <c r="D18">
        <v>55</v>
      </c>
      <c r="E18">
        <v>150</v>
      </c>
    </row>
    <row r="19" spans="1:5" x14ac:dyDescent="0.25">
      <c r="A19" t="s">
        <v>39</v>
      </c>
      <c r="B19">
        <v>342719</v>
      </c>
      <c r="C19">
        <v>682047</v>
      </c>
      <c r="D19">
        <v>192527</v>
      </c>
      <c r="E19">
        <v>321744</v>
      </c>
    </row>
    <row r="21" spans="1:5" x14ac:dyDescent="0.25">
      <c r="A21" t="s">
        <v>40</v>
      </c>
      <c r="B21">
        <v>244478</v>
      </c>
      <c r="C21">
        <v>555722</v>
      </c>
      <c r="D21">
        <v>146112</v>
      </c>
      <c r="E21">
        <v>181328</v>
      </c>
    </row>
    <row r="22" spans="1:5" x14ac:dyDescent="0.25">
      <c r="A22" t="s">
        <v>41</v>
      </c>
      <c r="B22">
        <v>2121</v>
      </c>
      <c r="C22">
        <v>8076</v>
      </c>
      <c r="D22">
        <v>133</v>
      </c>
      <c r="E22">
        <v>-724</v>
      </c>
    </row>
    <row r="23" spans="1:5" x14ac:dyDescent="0.25">
      <c r="A23" t="s">
        <v>42</v>
      </c>
      <c r="B23">
        <v>-41</v>
      </c>
      <c r="C23" t="s">
        <v>43</v>
      </c>
      <c r="D23">
        <v>-192</v>
      </c>
      <c r="E23" t="s">
        <v>43</v>
      </c>
    </row>
    <row r="24" spans="1:5" x14ac:dyDescent="0.25">
      <c r="A24" t="s">
        <v>44</v>
      </c>
      <c r="B24">
        <v>8699</v>
      </c>
      <c r="C24">
        <v>15881</v>
      </c>
      <c r="D24">
        <v>2048</v>
      </c>
      <c r="E24">
        <v>12511</v>
      </c>
    </row>
    <row r="25" spans="1:5" x14ac:dyDescent="0.25">
      <c r="A25" t="s">
        <v>45</v>
      </c>
      <c r="B25">
        <v>20980</v>
      </c>
      <c r="C25">
        <v>29148</v>
      </c>
      <c r="D25">
        <v>12143</v>
      </c>
      <c r="E25">
        <v>31042</v>
      </c>
    </row>
    <row r="26" spans="1:5" x14ac:dyDescent="0.25">
      <c r="A26" t="s">
        <v>46</v>
      </c>
      <c r="B26">
        <v>276237</v>
      </c>
      <c r="C26">
        <v>608827</v>
      </c>
      <c r="D26">
        <v>160244</v>
      </c>
      <c r="E26">
        <v>224158</v>
      </c>
    </row>
    <row r="28" spans="1:5" x14ac:dyDescent="0.25">
      <c r="A28" t="s">
        <v>47</v>
      </c>
      <c r="B28">
        <v>18011</v>
      </c>
      <c r="C28">
        <v>27126</v>
      </c>
      <c r="D28">
        <v>13247</v>
      </c>
      <c r="E28">
        <v>18089</v>
      </c>
    </row>
    <row r="29" spans="1:5" x14ac:dyDescent="0.25">
      <c r="A29" t="s">
        <v>48</v>
      </c>
      <c r="B29">
        <v>1883</v>
      </c>
      <c r="C29">
        <v>44</v>
      </c>
      <c r="D29">
        <v>1074</v>
      </c>
      <c r="E29">
        <v>3530</v>
      </c>
    </row>
    <row r="30" spans="1:5" x14ac:dyDescent="0.25">
      <c r="A30" t="s">
        <v>49</v>
      </c>
      <c r="B30">
        <v>19894</v>
      </c>
      <c r="C30">
        <v>27170</v>
      </c>
      <c r="D30">
        <v>14320</v>
      </c>
      <c r="E30">
        <v>21619</v>
      </c>
    </row>
    <row r="31" spans="1:5" x14ac:dyDescent="0.25">
      <c r="A31" t="s">
        <v>50</v>
      </c>
      <c r="B31">
        <v>296131</v>
      </c>
      <c r="C31">
        <v>635997</v>
      </c>
      <c r="D31">
        <v>174564</v>
      </c>
      <c r="E31">
        <v>245777</v>
      </c>
    </row>
    <row r="33" spans="1:5" x14ac:dyDescent="0.25">
      <c r="A33" t="s">
        <v>51</v>
      </c>
      <c r="B33">
        <v>46588</v>
      </c>
      <c r="C33">
        <v>46050</v>
      </c>
      <c r="D33">
        <v>17962</v>
      </c>
      <c r="E33">
        <v>75967</v>
      </c>
    </row>
    <row r="34" spans="1:5" x14ac:dyDescent="0.25">
      <c r="A34" t="s">
        <v>52</v>
      </c>
      <c r="B34">
        <v>-376</v>
      </c>
      <c r="C34" t="s">
        <v>43</v>
      </c>
      <c r="D34">
        <v>341</v>
      </c>
      <c r="E34">
        <v>-2630</v>
      </c>
    </row>
    <row r="36" spans="1:5" x14ac:dyDescent="0.25">
      <c r="A36" t="s">
        <v>53</v>
      </c>
      <c r="B36">
        <v>46212</v>
      </c>
      <c r="C36">
        <v>46050</v>
      </c>
      <c r="D36">
        <v>18304</v>
      </c>
      <c r="E36">
        <v>73338</v>
      </c>
    </row>
    <row r="38" spans="1:5" x14ac:dyDescent="0.25">
      <c r="A38" t="s">
        <v>54</v>
      </c>
    </row>
    <row r="39" spans="1:5" x14ac:dyDescent="0.25">
      <c r="A39" t="s">
        <v>55</v>
      </c>
      <c r="C39" t="s">
        <v>56</v>
      </c>
    </row>
    <row r="40" spans="1:5" x14ac:dyDescent="0.25">
      <c r="A40" t="s">
        <v>57</v>
      </c>
    </row>
    <row r="44" spans="1:5" x14ac:dyDescent="0.25">
      <c r="A44" t="s">
        <v>58</v>
      </c>
    </row>
    <row r="45" spans="1:5" x14ac:dyDescent="0.25">
      <c r="A45" t="s">
        <v>59</v>
      </c>
    </row>
    <row r="46" spans="1:5" x14ac:dyDescent="0.25">
      <c r="A46" t="s">
        <v>60</v>
      </c>
    </row>
    <row r="48" spans="1:5" x14ac:dyDescent="0.25">
      <c r="B48" t="s">
        <v>61</v>
      </c>
    </row>
    <row r="50" spans="1:3" x14ac:dyDescent="0.25">
      <c r="A50" t="s">
        <v>62</v>
      </c>
    </row>
    <row r="51" spans="1:3" x14ac:dyDescent="0.25">
      <c r="B51" t="s">
        <v>63</v>
      </c>
      <c r="C51">
        <v>460110</v>
      </c>
    </row>
    <row r="52" spans="1:3" x14ac:dyDescent="0.25">
      <c r="A52" t="s">
        <v>64</v>
      </c>
    </row>
    <row r="53" spans="1:3" x14ac:dyDescent="0.25">
      <c r="A53" t="s">
        <v>65</v>
      </c>
      <c r="B53" t="s">
        <v>66</v>
      </c>
    </row>
    <row r="54" spans="1:3" x14ac:dyDescent="0.25">
      <c r="A54" t="s">
        <v>67</v>
      </c>
      <c r="B54" t="s">
        <v>68</v>
      </c>
    </row>
    <row r="55" spans="1:3" x14ac:dyDescent="0.25">
      <c r="A55" t="s">
        <v>69</v>
      </c>
    </row>
    <row r="56" spans="1:3" x14ac:dyDescent="0.25">
      <c r="A56" t="s">
        <v>70</v>
      </c>
      <c r="B56">
        <v>2017</v>
      </c>
    </row>
    <row r="57" spans="1:3" x14ac:dyDescent="0.25">
      <c r="A57" t="s">
        <v>71</v>
      </c>
      <c r="B57" t="s">
        <v>8</v>
      </c>
    </row>
    <row r="58" spans="1:3" x14ac:dyDescent="0.25">
      <c r="A58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P13" sqref="P13"/>
    </sheetView>
  </sheetViews>
  <sheetFormatPr defaultRowHeight="15" x14ac:dyDescent="0.25"/>
  <sheetData>
    <row r="1" spans="1:7" x14ac:dyDescent="0.25">
      <c r="A1" t="s">
        <v>21</v>
      </c>
      <c r="B1" t="s">
        <v>22</v>
      </c>
      <c r="C1" t="s">
        <v>23</v>
      </c>
      <c r="D1" t="s">
        <v>24</v>
      </c>
      <c r="E1" t="s">
        <v>79</v>
      </c>
      <c r="F1" t="s">
        <v>73</v>
      </c>
      <c r="G1" t="s">
        <v>25</v>
      </c>
    </row>
    <row r="2" spans="1:7" x14ac:dyDescent="0.25">
      <c r="A2" t="s">
        <v>26</v>
      </c>
      <c r="B2">
        <v>108</v>
      </c>
      <c r="C2">
        <v>27</v>
      </c>
      <c r="D2">
        <v>31</v>
      </c>
      <c r="E2">
        <v>10</v>
      </c>
      <c r="F2">
        <v>13</v>
      </c>
      <c r="G2">
        <v>27</v>
      </c>
    </row>
    <row r="4" spans="1:7" x14ac:dyDescent="0.25">
      <c r="A4" t="s">
        <v>27</v>
      </c>
      <c r="B4">
        <v>138565</v>
      </c>
      <c r="C4">
        <v>149992</v>
      </c>
      <c r="D4">
        <v>162983</v>
      </c>
      <c r="E4">
        <v>77310</v>
      </c>
      <c r="F4">
        <v>148895</v>
      </c>
      <c r="G4">
        <v>116816</v>
      </c>
    </row>
    <row r="5" spans="1:7" x14ac:dyDescent="0.25">
      <c r="A5" t="s">
        <v>28</v>
      </c>
      <c r="B5">
        <v>2677</v>
      </c>
      <c r="C5">
        <v>-3947</v>
      </c>
      <c r="D5">
        <v>-8615</v>
      </c>
      <c r="E5">
        <v>31729</v>
      </c>
      <c r="F5">
        <v>-10</v>
      </c>
      <c r="G5">
        <v>12799</v>
      </c>
    </row>
    <row r="6" spans="1:7" x14ac:dyDescent="0.25">
      <c r="A6" t="s">
        <v>29</v>
      </c>
      <c r="B6">
        <v>141242</v>
      </c>
      <c r="C6">
        <v>146045</v>
      </c>
      <c r="D6">
        <v>154368</v>
      </c>
      <c r="E6">
        <v>109039</v>
      </c>
      <c r="F6">
        <v>148885</v>
      </c>
      <c r="G6">
        <v>129615</v>
      </c>
    </row>
    <row r="8" spans="1:7" x14ac:dyDescent="0.25">
      <c r="A8" t="s">
        <v>30</v>
      </c>
      <c r="B8">
        <v>119838</v>
      </c>
      <c r="C8">
        <v>201361</v>
      </c>
      <c r="D8">
        <v>125725</v>
      </c>
      <c r="E8">
        <v>51102</v>
      </c>
      <c r="F8">
        <v>114512</v>
      </c>
      <c r="G8">
        <v>59580</v>
      </c>
    </row>
    <row r="9" spans="1:7" x14ac:dyDescent="0.25">
      <c r="A9" t="s">
        <v>31</v>
      </c>
      <c r="B9">
        <v>2752</v>
      </c>
      <c r="C9">
        <v>11110</v>
      </c>
      <c r="D9">
        <v>-2405</v>
      </c>
      <c r="E9">
        <v>10666</v>
      </c>
      <c r="F9">
        <v>-1700</v>
      </c>
      <c r="G9">
        <v>-474</v>
      </c>
    </row>
    <row r="10" spans="1:7" x14ac:dyDescent="0.25">
      <c r="A10" t="s">
        <v>32</v>
      </c>
      <c r="B10">
        <v>122590</v>
      </c>
      <c r="C10">
        <v>212471</v>
      </c>
      <c r="D10">
        <v>123320</v>
      </c>
      <c r="E10">
        <v>61768</v>
      </c>
      <c r="F10">
        <v>112812</v>
      </c>
      <c r="G10">
        <v>59106</v>
      </c>
    </row>
    <row r="12" spans="1:7" x14ac:dyDescent="0.25">
      <c r="A12" t="s">
        <v>33</v>
      </c>
      <c r="B12">
        <v>6220</v>
      </c>
      <c r="C12">
        <v>10223</v>
      </c>
      <c r="D12">
        <v>4843</v>
      </c>
      <c r="E12">
        <v>4675</v>
      </c>
      <c r="F12">
        <v>4161</v>
      </c>
      <c r="G12">
        <v>5363</v>
      </c>
    </row>
    <row r="13" spans="1:7" x14ac:dyDescent="0.25">
      <c r="A13" t="s">
        <v>34</v>
      </c>
      <c r="B13">
        <v>83537</v>
      </c>
      <c r="C13">
        <v>68136</v>
      </c>
      <c r="D13">
        <v>85726</v>
      </c>
      <c r="E13">
        <v>41070</v>
      </c>
      <c r="F13">
        <v>44428</v>
      </c>
      <c r="G13">
        <v>130983</v>
      </c>
    </row>
    <row r="14" spans="1:7" x14ac:dyDescent="0.25">
      <c r="A14" t="s">
        <v>35</v>
      </c>
      <c r="B14">
        <v>1476</v>
      </c>
      <c r="C14">
        <v>4294</v>
      </c>
      <c r="D14">
        <v>-1591</v>
      </c>
      <c r="E14">
        <v>-6295</v>
      </c>
      <c r="F14">
        <v>-712</v>
      </c>
      <c r="G14">
        <v>6113</v>
      </c>
    </row>
    <row r="15" spans="1:7" x14ac:dyDescent="0.25">
      <c r="A15" t="s">
        <v>36</v>
      </c>
      <c r="B15">
        <v>-401</v>
      </c>
      <c r="C15">
        <v>303</v>
      </c>
      <c r="D15">
        <v>-1711</v>
      </c>
      <c r="E15">
        <v>541</v>
      </c>
      <c r="F15" t="s">
        <v>43</v>
      </c>
      <c r="G15">
        <v>-142</v>
      </c>
    </row>
    <row r="16" spans="1:7" x14ac:dyDescent="0.25">
      <c r="A16" t="s">
        <v>37</v>
      </c>
      <c r="B16">
        <v>1907</v>
      </c>
      <c r="C16">
        <v>118</v>
      </c>
      <c r="D16">
        <v>5719</v>
      </c>
      <c r="E16">
        <v>3649</v>
      </c>
      <c r="F16">
        <v>-12</v>
      </c>
      <c r="G16">
        <v>-400</v>
      </c>
    </row>
    <row r="17" spans="1:7" x14ac:dyDescent="0.25">
      <c r="A17" t="s">
        <v>38</v>
      </c>
      <c r="B17">
        <v>600</v>
      </c>
      <c r="C17">
        <v>2195</v>
      </c>
      <c r="D17">
        <v>1790</v>
      </c>
      <c r="E17">
        <v>-100</v>
      </c>
      <c r="F17">
        <v>-2702</v>
      </c>
      <c r="G17">
        <v>-511</v>
      </c>
    </row>
    <row r="18" spans="1:7" x14ac:dyDescent="0.25">
      <c r="A18" t="s">
        <v>39</v>
      </c>
      <c r="B18">
        <v>357172</v>
      </c>
      <c r="C18">
        <v>443784</v>
      </c>
      <c r="D18">
        <v>372464</v>
      </c>
      <c r="E18">
        <v>214346</v>
      </c>
      <c r="F18">
        <v>306859</v>
      </c>
      <c r="G18">
        <v>330127</v>
      </c>
    </row>
    <row r="20" spans="1:7" x14ac:dyDescent="0.25">
      <c r="A20" t="s">
        <v>40</v>
      </c>
      <c r="B20">
        <v>274261</v>
      </c>
      <c r="C20">
        <v>363184</v>
      </c>
      <c r="D20">
        <v>310218</v>
      </c>
      <c r="E20">
        <v>149234</v>
      </c>
      <c r="F20">
        <v>232331</v>
      </c>
      <c r="G20">
        <v>210549</v>
      </c>
    </row>
    <row r="21" spans="1:7" x14ac:dyDescent="0.25">
      <c r="A21" t="s">
        <v>41</v>
      </c>
      <c r="B21">
        <v>-1120</v>
      </c>
      <c r="C21">
        <v>-2542</v>
      </c>
      <c r="D21">
        <v>3741</v>
      </c>
      <c r="E21">
        <v>1707</v>
      </c>
      <c r="F21">
        <v>-6542</v>
      </c>
      <c r="G21">
        <v>-3715</v>
      </c>
    </row>
    <row r="22" spans="1:7" x14ac:dyDescent="0.25">
      <c r="A22" t="s">
        <v>42</v>
      </c>
      <c r="B22">
        <v>240</v>
      </c>
      <c r="C22">
        <v>1012</v>
      </c>
      <c r="D22">
        <v>-45</v>
      </c>
      <c r="E22" t="s">
        <v>43</v>
      </c>
      <c r="F22" t="s">
        <v>43</v>
      </c>
      <c r="G22" t="s">
        <v>43</v>
      </c>
    </row>
    <row r="23" spans="1:7" x14ac:dyDescent="0.25">
      <c r="A23" t="s">
        <v>44</v>
      </c>
      <c r="B23">
        <v>3205</v>
      </c>
      <c r="C23">
        <v>5998</v>
      </c>
      <c r="D23">
        <v>-6037</v>
      </c>
      <c r="E23" t="s">
        <v>43</v>
      </c>
      <c r="F23">
        <v>3226</v>
      </c>
      <c r="G23">
        <v>12200</v>
      </c>
    </row>
    <row r="24" spans="1:7" x14ac:dyDescent="0.25">
      <c r="A24" t="s">
        <v>45</v>
      </c>
      <c r="B24">
        <v>18361</v>
      </c>
      <c r="C24">
        <v>19569</v>
      </c>
      <c r="D24">
        <v>11429</v>
      </c>
      <c r="E24">
        <v>10370</v>
      </c>
      <c r="F24">
        <v>20679</v>
      </c>
      <c r="G24">
        <v>26954</v>
      </c>
    </row>
    <row r="25" spans="1:7" x14ac:dyDescent="0.25">
      <c r="A25" t="s">
        <v>46</v>
      </c>
      <c r="B25">
        <v>294947</v>
      </c>
      <c r="C25">
        <v>387221</v>
      </c>
      <c r="D25">
        <v>319306</v>
      </c>
      <c r="E25">
        <v>161310</v>
      </c>
      <c r="F25">
        <v>249694</v>
      </c>
      <c r="G25">
        <v>245987</v>
      </c>
    </row>
    <row r="27" spans="1:7" x14ac:dyDescent="0.25">
      <c r="A27" t="s">
        <v>47</v>
      </c>
      <c r="B27">
        <v>20209</v>
      </c>
      <c r="C27">
        <v>21431</v>
      </c>
      <c r="D27">
        <v>20471</v>
      </c>
      <c r="E27">
        <v>10962</v>
      </c>
      <c r="F27">
        <v>20858</v>
      </c>
      <c r="G27">
        <v>21798</v>
      </c>
    </row>
    <row r="28" spans="1:7" x14ac:dyDescent="0.25">
      <c r="A28" t="s">
        <v>48</v>
      </c>
      <c r="B28">
        <v>2067</v>
      </c>
      <c r="C28">
        <v>2491</v>
      </c>
      <c r="D28">
        <v>1476</v>
      </c>
      <c r="E28">
        <v>2626</v>
      </c>
      <c r="F28">
        <v>1175</v>
      </c>
      <c r="G28">
        <v>2546</v>
      </c>
    </row>
    <row r="29" spans="1:7" x14ac:dyDescent="0.25">
      <c r="A29" t="s">
        <v>49</v>
      </c>
      <c r="B29">
        <v>22276</v>
      </c>
      <c r="C29">
        <v>23922</v>
      </c>
      <c r="D29">
        <v>21947</v>
      </c>
      <c r="E29">
        <v>13588</v>
      </c>
      <c r="F29">
        <v>22033</v>
      </c>
      <c r="G29">
        <v>24344</v>
      </c>
    </row>
    <row r="30" spans="1:7" x14ac:dyDescent="0.25">
      <c r="A30" t="s">
        <v>50</v>
      </c>
      <c r="B30">
        <v>317223</v>
      </c>
      <c r="C30">
        <v>411143</v>
      </c>
      <c r="D30">
        <v>341252</v>
      </c>
      <c r="E30">
        <v>174899</v>
      </c>
      <c r="F30">
        <v>271726</v>
      </c>
      <c r="G30">
        <v>270331</v>
      </c>
    </row>
    <row r="32" spans="1:7" x14ac:dyDescent="0.25">
      <c r="A32" t="s">
        <v>51</v>
      </c>
      <c r="B32">
        <v>39950</v>
      </c>
      <c r="C32">
        <v>32641</v>
      </c>
      <c r="D32">
        <v>31211</v>
      </c>
      <c r="E32">
        <v>39448</v>
      </c>
      <c r="F32">
        <v>35133</v>
      </c>
      <c r="G32">
        <v>59796</v>
      </c>
    </row>
    <row r="33" spans="1:7" x14ac:dyDescent="0.25">
      <c r="A33" t="s">
        <v>52</v>
      </c>
      <c r="B33">
        <v>833</v>
      </c>
      <c r="C33" t="s">
        <v>43</v>
      </c>
      <c r="D33">
        <v>2194</v>
      </c>
      <c r="E33">
        <v>1877</v>
      </c>
      <c r="F33">
        <v>3484</v>
      </c>
      <c r="G33">
        <v>-1558</v>
      </c>
    </row>
    <row r="35" spans="1:7" x14ac:dyDescent="0.25">
      <c r="A35" t="s">
        <v>53</v>
      </c>
      <c r="B35">
        <v>40783</v>
      </c>
      <c r="C35">
        <v>32641</v>
      </c>
      <c r="D35">
        <v>33405</v>
      </c>
      <c r="E35">
        <v>41325</v>
      </c>
      <c r="F35">
        <v>38616</v>
      </c>
      <c r="G35">
        <v>58238</v>
      </c>
    </row>
    <row r="36" spans="1:7" x14ac:dyDescent="0.25">
      <c r="A36" t="s">
        <v>55</v>
      </c>
      <c r="C36" t="s">
        <v>80</v>
      </c>
    </row>
    <row r="37" spans="1:7" x14ac:dyDescent="0.25">
      <c r="A37" t="s">
        <v>81</v>
      </c>
    </row>
    <row r="41" spans="1:7" x14ac:dyDescent="0.25">
      <c r="A41" t="s">
        <v>58</v>
      </c>
    </row>
    <row r="42" spans="1:7" x14ac:dyDescent="0.25">
      <c r="A42" t="s">
        <v>82</v>
      </c>
    </row>
    <row r="43" spans="1:7" x14ac:dyDescent="0.25">
      <c r="A43" t="s">
        <v>77</v>
      </c>
    </row>
    <row r="44" spans="1:7" x14ac:dyDescent="0.25">
      <c r="A44" t="s">
        <v>60</v>
      </c>
    </row>
    <row r="46" spans="1:7" x14ac:dyDescent="0.25">
      <c r="B46" t="s">
        <v>61</v>
      </c>
    </row>
    <row r="48" spans="1:7" x14ac:dyDescent="0.25">
      <c r="A48" t="s">
        <v>62</v>
      </c>
    </row>
    <row r="49" spans="1:3" x14ac:dyDescent="0.25">
      <c r="B49" t="s">
        <v>63</v>
      </c>
      <c r="C49">
        <v>460102</v>
      </c>
    </row>
    <row r="50" spans="1:3" x14ac:dyDescent="0.25">
      <c r="A50" t="s">
        <v>64</v>
      </c>
    </row>
    <row r="51" spans="1:3" x14ac:dyDescent="0.25">
      <c r="A51" t="s">
        <v>65</v>
      </c>
      <c r="B51" t="s">
        <v>66</v>
      </c>
    </row>
    <row r="52" spans="1:3" x14ac:dyDescent="0.25">
      <c r="A52" t="s">
        <v>67</v>
      </c>
      <c r="B52" t="s">
        <v>68</v>
      </c>
    </row>
    <row r="53" spans="1:3" x14ac:dyDescent="0.25">
      <c r="A53" t="s">
        <v>69</v>
      </c>
    </row>
    <row r="54" spans="1:3" x14ac:dyDescent="0.25">
      <c r="A54" t="s">
        <v>70</v>
      </c>
      <c r="B54">
        <v>2017</v>
      </c>
    </row>
    <row r="55" spans="1:3" x14ac:dyDescent="0.25">
      <c r="A55" t="s">
        <v>71</v>
      </c>
      <c r="B55" t="s">
        <v>8</v>
      </c>
    </row>
    <row r="56" spans="1:3" x14ac:dyDescent="0.25">
      <c r="A56" t="s">
        <v>72</v>
      </c>
    </row>
    <row r="57" spans="1:3" x14ac:dyDescent="0.25">
      <c r="A57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H8" sqref="H8"/>
    </sheetView>
  </sheetViews>
  <sheetFormatPr defaultRowHeight="15" x14ac:dyDescent="0.25"/>
  <cols>
    <col min="1" max="1" width="17.42578125" customWidth="1"/>
    <col min="2" max="2" width="13.42578125" customWidth="1"/>
    <col min="3" max="3" width="14.42578125" customWidth="1"/>
    <col min="4" max="4" width="12.85546875" customWidth="1"/>
    <col min="5" max="5" width="14.28515625" customWidth="1"/>
    <col min="6" max="6" width="27.42578125" customWidth="1"/>
  </cols>
  <sheetData>
    <row r="1" spans="1:6" x14ac:dyDescent="0.25">
      <c r="A1" t="s">
        <v>21</v>
      </c>
      <c r="B1" t="s">
        <v>22</v>
      </c>
      <c r="C1" t="s">
        <v>23</v>
      </c>
      <c r="D1" t="s">
        <v>24</v>
      </c>
      <c r="E1" t="s">
        <v>73</v>
      </c>
      <c r="F1" t="s">
        <v>25</v>
      </c>
    </row>
    <row r="2" spans="1:6" x14ac:dyDescent="0.25">
      <c r="A2" t="s">
        <v>26</v>
      </c>
      <c r="B2">
        <v>79</v>
      </c>
      <c r="C2">
        <v>18</v>
      </c>
      <c r="D2">
        <v>24</v>
      </c>
      <c r="E2">
        <v>11</v>
      </c>
      <c r="F2">
        <v>18</v>
      </c>
    </row>
    <row r="4" spans="1:6" x14ac:dyDescent="0.25">
      <c r="A4" t="s">
        <v>27</v>
      </c>
      <c r="B4">
        <v>179686</v>
      </c>
      <c r="C4">
        <v>201399</v>
      </c>
      <c r="D4">
        <v>205043</v>
      </c>
      <c r="E4">
        <v>175128</v>
      </c>
      <c r="F4">
        <v>163857</v>
      </c>
    </row>
    <row r="5" spans="1:6" x14ac:dyDescent="0.25">
      <c r="A5" t="s">
        <v>28</v>
      </c>
      <c r="B5">
        <v>468</v>
      </c>
      <c r="C5">
        <v>-9821</v>
      </c>
      <c r="D5">
        <v>-15151</v>
      </c>
      <c r="E5">
        <v>-4837</v>
      </c>
      <c r="F5">
        <v>20408</v>
      </c>
    </row>
    <row r="6" spans="1:6" x14ac:dyDescent="0.25">
      <c r="A6" t="s">
        <v>29</v>
      </c>
      <c r="B6">
        <v>180154</v>
      </c>
      <c r="C6">
        <v>191578</v>
      </c>
      <c r="D6">
        <v>189893</v>
      </c>
      <c r="E6">
        <v>170291</v>
      </c>
      <c r="F6">
        <v>184265</v>
      </c>
    </row>
    <row r="8" spans="1:6" x14ac:dyDescent="0.25">
      <c r="A8" t="s">
        <v>30</v>
      </c>
      <c r="B8">
        <v>79485</v>
      </c>
      <c r="C8">
        <v>3398</v>
      </c>
      <c r="D8">
        <v>153098</v>
      </c>
      <c r="E8">
        <v>79363</v>
      </c>
      <c r="F8">
        <v>64474</v>
      </c>
    </row>
    <row r="9" spans="1:6" x14ac:dyDescent="0.25">
      <c r="A9" t="s">
        <v>31</v>
      </c>
      <c r="B9">
        <v>-278</v>
      </c>
      <c r="C9">
        <v>168</v>
      </c>
      <c r="D9">
        <v>-3922</v>
      </c>
      <c r="E9">
        <v>-291</v>
      </c>
      <c r="F9">
        <v>-1905</v>
      </c>
    </row>
    <row r="10" spans="1:6" x14ac:dyDescent="0.25">
      <c r="A10" t="s">
        <v>32</v>
      </c>
      <c r="B10">
        <v>79207</v>
      </c>
      <c r="C10">
        <v>3566</v>
      </c>
      <c r="D10">
        <v>149176</v>
      </c>
      <c r="E10">
        <v>79072</v>
      </c>
      <c r="F10">
        <v>62569</v>
      </c>
    </row>
    <row r="12" spans="1:6" x14ac:dyDescent="0.25">
      <c r="A12" t="s">
        <v>33</v>
      </c>
      <c r="B12">
        <v>7396</v>
      </c>
      <c r="C12">
        <v>13914</v>
      </c>
      <c r="D12">
        <v>6098</v>
      </c>
      <c r="E12">
        <v>4917</v>
      </c>
      <c r="F12">
        <v>4827</v>
      </c>
    </row>
    <row r="13" spans="1:6" x14ac:dyDescent="0.25">
      <c r="A13" t="s">
        <v>34</v>
      </c>
      <c r="B13">
        <v>56207</v>
      </c>
      <c r="C13">
        <v>42498</v>
      </c>
      <c r="D13">
        <v>85365</v>
      </c>
      <c r="E13">
        <v>49913</v>
      </c>
      <c r="F13">
        <v>38385</v>
      </c>
    </row>
    <row r="14" spans="1:6" x14ac:dyDescent="0.25">
      <c r="A14" t="s">
        <v>35</v>
      </c>
      <c r="B14">
        <v>-1072</v>
      </c>
      <c r="C14">
        <v>-2695</v>
      </c>
      <c r="D14">
        <v>-284</v>
      </c>
      <c r="E14">
        <v>-568</v>
      </c>
      <c r="F14">
        <v>2215</v>
      </c>
    </row>
    <row r="15" spans="1:6" x14ac:dyDescent="0.25">
      <c r="A15" t="s">
        <v>36</v>
      </c>
      <c r="B15">
        <v>-672</v>
      </c>
      <c r="C15">
        <v>-89</v>
      </c>
      <c r="D15">
        <v>-2211</v>
      </c>
      <c r="E15" t="s">
        <v>43</v>
      </c>
      <c r="F15">
        <v>-212</v>
      </c>
    </row>
    <row r="16" spans="1:6" x14ac:dyDescent="0.25">
      <c r="A16" t="s">
        <v>37</v>
      </c>
      <c r="B16">
        <v>2163</v>
      </c>
      <c r="C16">
        <v>252</v>
      </c>
      <c r="D16">
        <v>7387</v>
      </c>
      <c r="E16">
        <v>-14</v>
      </c>
      <c r="F16">
        <v>-601</v>
      </c>
    </row>
    <row r="17" spans="1:6" x14ac:dyDescent="0.25">
      <c r="A17" t="s">
        <v>38</v>
      </c>
      <c r="B17">
        <v>-112</v>
      </c>
      <c r="C17">
        <v>-787</v>
      </c>
      <c r="D17">
        <v>2288</v>
      </c>
      <c r="E17">
        <v>-3183</v>
      </c>
      <c r="F17">
        <v>-811</v>
      </c>
    </row>
    <row r="18" spans="1:6" x14ac:dyDescent="0.25">
      <c r="A18" t="s">
        <v>39</v>
      </c>
      <c r="B18">
        <v>323272</v>
      </c>
      <c r="C18">
        <v>248238</v>
      </c>
      <c r="D18">
        <v>437713</v>
      </c>
      <c r="E18">
        <v>300428</v>
      </c>
      <c r="F18">
        <v>290637</v>
      </c>
    </row>
    <row r="20" spans="1:6" x14ac:dyDescent="0.25">
      <c r="A20" t="s">
        <v>40</v>
      </c>
      <c r="B20">
        <v>254710</v>
      </c>
      <c r="C20">
        <v>201593</v>
      </c>
      <c r="D20">
        <v>373993</v>
      </c>
      <c r="E20">
        <v>224787</v>
      </c>
      <c r="F20">
        <v>201305</v>
      </c>
    </row>
    <row r="21" spans="1:6" x14ac:dyDescent="0.25">
      <c r="A21" t="s">
        <v>41</v>
      </c>
      <c r="B21">
        <v>-2797</v>
      </c>
      <c r="C21">
        <v>-9363</v>
      </c>
      <c r="D21">
        <v>4529</v>
      </c>
      <c r="E21">
        <v>-7677</v>
      </c>
      <c r="F21">
        <v>-5207</v>
      </c>
    </row>
    <row r="22" spans="1:6" x14ac:dyDescent="0.25">
      <c r="A22" t="s">
        <v>42</v>
      </c>
      <c r="B22">
        <v>329</v>
      </c>
      <c r="C22">
        <v>1519</v>
      </c>
      <c r="D22">
        <v>-58</v>
      </c>
      <c r="E22" t="s">
        <v>43</v>
      </c>
      <c r="F22" t="s">
        <v>43</v>
      </c>
    </row>
    <row r="23" spans="1:6" x14ac:dyDescent="0.25">
      <c r="A23" t="s">
        <v>44</v>
      </c>
      <c r="B23">
        <v>-1632</v>
      </c>
      <c r="C23">
        <v>-1626</v>
      </c>
      <c r="D23">
        <v>-9689</v>
      </c>
      <c r="E23">
        <v>218</v>
      </c>
      <c r="F23">
        <v>7250</v>
      </c>
    </row>
    <row r="24" spans="1:6" x14ac:dyDescent="0.25">
      <c r="A24" t="s">
        <v>45</v>
      </c>
      <c r="B24">
        <v>14529</v>
      </c>
      <c r="C24">
        <v>13062</v>
      </c>
      <c r="D24">
        <v>10097</v>
      </c>
      <c r="E24">
        <v>22672</v>
      </c>
      <c r="F24">
        <v>18056</v>
      </c>
    </row>
    <row r="25" spans="1:6" x14ac:dyDescent="0.25">
      <c r="A25" t="s">
        <v>46</v>
      </c>
      <c r="B25">
        <v>265139</v>
      </c>
      <c r="C25">
        <v>205185</v>
      </c>
      <c r="D25">
        <v>378872</v>
      </c>
      <c r="E25">
        <v>240000</v>
      </c>
      <c r="F25">
        <v>221404</v>
      </c>
    </row>
    <row r="27" spans="1:6" x14ac:dyDescent="0.25">
      <c r="A27" t="s">
        <v>47</v>
      </c>
      <c r="B27">
        <v>20407</v>
      </c>
      <c r="C27">
        <v>18695</v>
      </c>
      <c r="D27">
        <v>22336</v>
      </c>
      <c r="E27">
        <v>22525</v>
      </c>
      <c r="F27">
        <v>21574</v>
      </c>
    </row>
    <row r="28" spans="1:6" x14ac:dyDescent="0.25">
      <c r="A28" t="s">
        <v>48</v>
      </c>
      <c r="B28">
        <v>2523</v>
      </c>
      <c r="C28">
        <v>4514</v>
      </c>
      <c r="D28">
        <v>1918</v>
      </c>
      <c r="E28">
        <v>888</v>
      </c>
      <c r="F28">
        <v>2514</v>
      </c>
    </row>
    <row r="29" spans="1:6" x14ac:dyDescent="0.25">
      <c r="A29" t="s">
        <v>49</v>
      </c>
      <c r="B29">
        <v>22930</v>
      </c>
      <c r="C29">
        <v>23210</v>
      </c>
      <c r="D29">
        <v>24254</v>
      </c>
      <c r="E29">
        <v>23413</v>
      </c>
      <c r="F29">
        <v>24088</v>
      </c>
    </row>
    <row r="30" spans="1:6" x14ac:dyDescent="0.25">
      <c r="A30" t="s">
        <v>50</v>
      </c>
      <c r="B30">
        <v>288069</v>
      </c>
      <c r="C30">
        <v>228394</v>
      </c>
      <c r="D30">
        <v>403126</v>
      </c>
      <c r="E30">
        <v>263413</v>
      </c>
      <c r="F30">
        <v>245492</v>
      </c>
    </row>
    <row r="32" spans="1:6" x14ac:dyDescent="0.25">
      <c r="A32" t="s">
        <v>51</v>
      </c>
      <c r="B32">
        <v>35202</v>
      </c>
      <c r="C32">
        <v>19844</v>
      </c>
      <c r="D32">
        <v>34587</v>
      </c>
      <c r="E32">
        <v>37015</v>
      </c>
      <c r="F32">
        <v>45145</v>
      </c>
    </row>
    <row r="33" spans="1:6" x14ac:dyDescent="0.25">
      <c r="A33" t="s">
        <v>52</v>
      </c>
      <c r="B33">
        <v>1387</v>
      </c>
      <c r="C33" t="s">
        <v>43</v>
      </c>
      <c r="D33">
        <v>2677</v>
      </c>
      <c r="E33">
        <v>4117</v>
      </c>
      <c r="F33" t="s">
        <v>43</v>
      </c>
    </row>
    <row r="35" spans="1:6" x14ac:dyDescent="0.25">
      <c r="A35" t="s">
        <v>53</v>
      </c>
      <c r="B35">
        <v>36589</v>
      </c>
      <c r="C35">
        <v>19844</v>
      </c>
      <c r="D35">
        <v>37264</v>
      </c>
      <c r="E35">
        <v>41132</v>
      </c>
      <c r="F35">
        <v>45145</v>
      </c>
    </row>
    <row r="37" spans="1:6" x14ac:dyDescent="0.25">
      <c r="A37" t="s">
        <v>54</v>
      </c>
    </row>
    <row r="38" spans="1:6" x14ac:dyDescent="0.25">
      <c r="A38" t="s">
        <v>55</v>
      </c>
      <c r="C38" t="s">
        <v>74</v>
      </c>
    </row>
    <row r="39" spans="1:6" x14ac:dyDescent="0.25">
      <c r="A39" t="s">
        <v>75</v>
      </c>
    </row>
    <row r="43" spans="1:6" x14ac:dyDescent="0.25">
      <c r="A43" t="s">
        <v>58</v>
      </c>
    </row>
    <row r="44" spans="1:6" x14ac:dyDescent="0.25">
      <c r="A44" t="s">
        <v>76</v>
      </c>
    </row>
    <row r="45" spans="1:6" x14ac:dyDescent="0.25">
      <c r="A45" t="s">
        <v>77</v>
      </c>
    </row>
    <row r="46" spans="1:6" x14ac:dyDescent="0.25">
      <c r="A46" t="s">
        <v>60</v>
      </c>
    </row>
    <row r="48" spans="1:6" x14ac:dyDescent="0.25">
      <c r="B48" t="s">
        <v>61</v>
      </c>
    </row>
    <row r="50" spans="1:3" x14ac:dyDescent="0.25">
      <c r="A50" t="s">
        <v>62</v>
      </c>
    </row>
    <row r="51" spans="1:3" x14ac:dyDescent="0.25">
      <c r="B51" t="s">
        <v>63</v>
      </c>
      <c r="C51">
        <v>460033</v>
      </c>
    </row>
    <row r="52" spans="1:3" x14ac:dyDescent="0.25">
      <c r="A52" t="s">
        <v>64</v>
      </c>
    </row>
    <row r="53" spans="1:3" x14ac:dyDescent="0.25">
      <c r="A53" t="s">
        <v>65</v>
      </c>
      <c r="B53" t="s">
        <v>66</v>
      </c>
    </row>
    <row r="54" spans="1:3" x14ac:dyDescent="0.25">
      <c r="A54" t="s">
        <v>67</v>
      </c>
      <c r="B54" t="s">
        <v>68</v>
      </c>
    </row>
    <row r="55" spans="1:3" x14ac:dyDescent="0.25">
      <c r="A55" t="s">
        <v>69</v>
      </c>
    </row>
    <row r="56" spans="1:3" x14ac:dyDescent="0.25">
      <c r="A56" t="s">
        <v>70</v>
      </c>
      <c r="B56">
        <v>2017</v>
      </c>
    </row>
    <row r="57" spans="1:3" x14ac:dyDescent="0.25">
      <c r="A57" t="s">
        <v>71</v>
      </c>
      <c r="B57" t="s">
        <v>72</v>
      </c>
    </row>
    <row r="58" spans="1:3" x14ac:dyDescent="0.25">
      <c r="A58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activeCell="O45" sqref="O45"/>
    </sheetView>
  </sheetViews>
  <sheetFormatPr defaultRowHeight="15" x14ac:dyDescent="0.25"/>
  <cols>
    <col min="1" max="1" width="14" customWidth="1"/>
  </cols>
  <sheetData>
    <row r="1" spans="1:7" x14ac:dyDescent="0.25">
      <c r="A1" t="s">
        <v>21</v>
      </c>
      <c r="B1" t="s">
        <v>22</v>
      </c>
      <c r="C1" t="s">
        <v>23</v>
      </c>
      <c r="D1" t="s">
        <v>24</v>
      </c>
      <c r="E1" t="s">
        <v>79</v>
      </c>
      <c r="F1" t="s">
        <v>73</v>
      </c>
      <c r="G1" t="s">
        <v>25</v>
      </c>
    </row>
    <row r="2" spans="1:7" x14ac:dyDescent="0.25">
      <c r="A2" t="s">
        <v>26</v>
      </c>
      <c r="B2">
        <v>58</v>
      </c>
      <c r="C2">
        <v>12</v>
      </c>
      <c r="D2">
        <v>13</v>
      </c>
      <c r="E2">
        <v>10</v>
      </c>
      <c r="F2">
        <v>10</v>
      </c>
      <c r="G2">
        <v>13</v>
      </c>
    </row>
    <row r="4" spans="1:7" x14ac:dyDescent="0.25">
      <c r="A4" t="s">
        <v>27</v>
      </c>
      <c r="B4">
        <v>415934</v>
      </c>
      <c r="C4">
        <v>406462</v>
      </c>
      <c r="D4">
        <v>423841</v>
      </c>
      <c r="E4">
        <v>387052</v>
      </c>
      <c r="F4">
        <v>385343</v>
      </c>
      <c r="G4">
        <v>462519</v>
      </c>
    </row>
    <row r="5" spans="1:7" x14ac:dyDescent="0.25">
      <c r="A5" t="s">
        <v>28</v>
      </c>
      <c r="B5">
        <v>16013</v>
      </c>
      <c r="C5">
        <v>5244</v>
      </c>
      <c r="D5">
        <v>-5203</v>
      </c>
      <c r="E5">
        <v>44742</v>
      </c>
      <c r="F5">
        <v>42900</v>
      </c>
      <c r="G5">
        <v>4387</v>
      </c>
    </row>
    <row r="6" spans="1:7" x14ac:dyDescent="0.25">
      <c r="A6" t="s">
        <v>29</v>
      </c>
      <c r="B6">
        <v>431947</v>
      </c>
      <c r="C6">
        <v>411706</v>
      </c>
      <c r="D6">
        <v>418638</v>
      </c>
      <c r="E6">
        <v>431794</v>
      </c>
      <c r="F6">
        <v>428242</v>
      </c>
      <c r="G6">
        <v>466906</v>
      </c>
    </row>
    <row r="8" spans="1:7" x14ac:dyDescent="0.25">
      <c r="A8" t="s">
        <v>30</v>
      </c>
      <c r="B8">
        <v>153698</v>
      </c>
      <c r="C8">
        <v>562</v>
      </c>
      <c r="D8">
        <v>73420</v>
      </c>
      <c r="E8">
        <v>60937</v>
      </c>
      <c r="F8">
        <v>384076</v>
      </c>
      <c r="G8">
        <v>269474</v>
      </c>
    </row>
    <row r="9" spans="1:7" x14ac:dyDescent="0.25">
      <c r="A9" t="s">
        <v>31</v>
      </c>
      <c r="B9">
        <v>20007</v>
      </c>
      <c r="C9">
        <v>3005</v>
      </c>
      <c r="D9">
        <v>-10922</v>
      </c>
      <c r="E9">
        <v>804</v>
      </c>
      <c r="F9">
        <v>6335</v>
      </c>
      <c r="G9">
        <v>91920</v>
      </c>
    </row>
    <row r="10" spans="1:7" x14ac:dyDescent="0.25">
      <c r="A10" t="s">
        <v>32</v>
      </c>
      <c r="B10">
        <v>173705</v>
      </c>
      <c r="C10">
        <v>3567</v>
      </c>
      <c r="D10">
        <v>62497</v>
      </c>
      <c r="E10">
        <v>61741</v>
      </c>
      <c r="F10">
        <v>390411</v>
      </c>
      <c r="G10">
        <v>361395</v>
      </c>
    </row>
    <row r="12" spans="1:7" x14ac:dyDescent="0.25">
      <c r="A12" t="s">
        <v>33</v>
      </c>
      <c r="B12">
        <v>20861</v>
      </c>
      <c r="C12">
        <v>28911</v>
      </c>
      <c r="D12">
        <v>7555</v>
      </c>
      <c r="E12">
        <v>34063</v>
      </c>
      <c r="F12">
        <v>12459</v>
      </c>
      <c r="G12">
        <v>23046</v>
      </c>
    </row>
    <row r="13" spans="1:7" x14ac:dyDescent="0.25">
      <c r="A13" t="s">
        <v>34</v>
      </c>
      <c r="B13">
        <v>58440</v>
      </c>
      <c r="C13">
        <v>57497</v>
      </c>
      <c r="D13">
        <v>100640</v>
      </c>
      <c r="E13">
        <v>61993</v>
      </c>
      <c r="F13">
        <v>26395</v>
      </c>
      <c r="G13">
        <v>39029</v>
      </c>
    </row>
    <row r="14" spans="1:7" x14ac:dyDescent="0.25">
      <c r="A14" t="s">
        <v>35</v>
      </c>
      <c r="B14">
        <v>-3282</v>
      </c>
      <c r="C14">
        <v>-3066</v>
      </c>
      <c r="D14">
        <v>-19017</v>
      </c>
      <c r="E14">
        <v>12</v>
      </c>
      <c r="F14">
        <v>9900</v>
      </c>
      <c r="G14">
        <v>-423</v>
      </c>
    </row>
    <row r="15" spans="1:7" x14ac:dyDescent="0.25">
      <c r="A15" t="s">
        <v>36</v>
      </c>
      <c r="B15">
        <v>-754</v>
      </c>
      <c r="C15">
        <v>490</v>
      </c>
      <c r="D15">
        <v>-194</v>
      </c>
      <c r="E15">
        <v>-2213</v>
      </c>
      <c r="F15">
        <v>-3818</v>
      </c>
      <c r="G15">
        <v>1016</v>
      </c>
    </row>
    <row r="16" spans="1:7" x14ac:dyDescent="0.25">
      <c r="A16" t="s">
        <v>37</v>
      </c>
      <c r="B16">
        <v>7072</v>
      </c>
      <c r="C16">
        <v>115</v>
      </c>
      <c r="D16">
        <v>24372</v>
      </c>
      <c r="E16">
        <v>-514</v>
      </c>
      <c r="F16">
        <v>3336</v>
      </c>
      <c r="G16">
        <v>4903</v>
      </c>
    </row>
    <row r="17" spans="1:7" x14ac:dyDescent="0.25">
      <c r="A17" t="s">
        <v>38</v>
      </c>
      <c r="B17">
        <v>-324</v>
      </c>
      <c r="C17">
        <v>-725</v>
      </c>
      <c r="D17">
        <v>133</v>
      </c>
      <c r="E17">
        <v>4574</v>
      </c>
      <c r="F17">
        <v>-4751</v>
      </c>
      <c r="G17">
        <v>-773</v>
      </c>
    </row>
    <row r="18" spans="1:7" x14ac:dyDescent="0.25">
      <c r="A18" t="s">
        <v>39</v>
      </c>
      <c r="B18">
        <v>687665</v>
      </c>
      <c r="C18">
        <v>498495</v>
      </c>
      <c r="D18">
        <v>594624</v>
      </c>
      <c r="E18">
        <v>591451</v>
      </c>
      <c r="F18">
        <v>862175</v>
      </c>
      <c r="G18">
        <v>895098</v>
      </c>
    </row>
    <row r="20" spans="1:7" x14ac:dyDescent="0.25">
      <c r="A20" t="s">
        <v>40</v>
      </c>
      <c r="B20">
        <v>534623</v>
      </c>
      <c r="C20">
        <v>363702</v>
      </c>
      <c r="D20">
        <v>441709</v>
      </c>
      <c r="E20">
        <v>436854</v>
      </c>
      <c r="F20">
        <v>730446</v>
      </c>
      <c r="G20">
        <v>709886</v>
      </c>
    </row>
    <row r="21" spans="1:7" x14ac:dyDescent="0.25">
      <c r="A21" t="s">
        <v>41</v>
      </c>
      <c r="B21">
        <v>15280</v>
      </c>
      <c r="C21">
        <v>-1661</v>
      </c>
      <c r="D21">
        <v>17834</v>
      </c>
      <c r="E21">
        <v>16211</v>
      </c>
      <c r="F21">
        <v>12980</v>
      </c>
      <c r="G21">
        <v>29418</v>
      </c>
    </row>
    <row r="22" spans="1:7" x14ac:dyDescent="0.25">
      <c r="A22" t="s">
        <v>42</v>
      </c>
      <c r="B22">
        <v>-40</v>
      </c>
      <c r="C22" t="s">
        <v>43</v>
      </c>
      <c r="D22">
        <v>-176</v>
      </c>
      <c r="E22" t="s">
        <v>43</v>
      </c>
      <c r="F22" t="s">
        <v>43</v>
      </c>
      <c r="G22" t="s">
        <v>43</v>
      </c>
    </row>
    <row r="23" spans="1:7" x14ac:dyDescent="0.25">
      <c r="A23" t="s">
        <v>44</v>
      </c>
      <c r="B23">
        <v>-396</v>
      </c>
      <c r="C23">
        <v>2744</v>
      </c>
      <c r="D23">
        <v>4025</v>
      </c>
      <c r="E23">
        <v>428</v>
      </c>
      <c r="F23">
        <v>-11311</v>
      </c>
      <c r="G23">
        <v>46</v>
      </c>
    </row>
    <row r="24" spans="1:7" x14ac:dyDescent="0.25">
      <c r="A24" t="s">
        <v>45</v>
      </c>
      <c r="B24">
        <v>46682</v>
      </c>
      <c r="C24">
        <v>48147</v>
      </c>
      <c r="D24">
        <v>22673</v>
      </c>
      <c r="E24">
        <v>50217</v>
      </c>
      <c r="F24">
        <v>57239</v>
      </c>
      <c r="G24">
        <v>58501</v>
      </c>
    </row>
    <row r="25" spans="1:7" x14ac:dyDescent="0.25">
      <c r="A25" t="s">
        <v>46</v>
      </c>
      <c r="B25">
        <v>596151</v>
      </c>
      <c r="C25">
        <v>412932</v>
      </c>
      <c r="D25">
        <v>486065</v>
      </c>
      <c r="E25">
        <v>503710</v>
      </c>
      <c r="F25">
        <v>789355</v>
      </c>
      <c r="G25">
        <v>797850</v>
      </c>
    </row>
    <row r="27" spans="1:7" x14ac:dyDescent="0.25">
      <c r="A27" t="s">
        <v>47</v>
      </c>
      <c r="B27">
        <v>36952</v>
      </c>
      <c r="C27">
        <v>43074</v>
      </c>
      <c r="D27">
        <v>29266</v>
      </c>
      <c r="E27">
        <v>44681</v>
      </c>
      <c r="F27">
        <v>28766</v>
      </c>
      <c r="G27">
        <v>39338</v>
      </c>
    </row>
    <row r="28" spans="1:7" x14ac:dyDescent="0.25">
      <c r="A28" t="s">
        <v>48</v>
      </c>
      <c r="B28">
        <v>1212</v>
      </c>
      <c r="C28">
        <v>-2272</v>
      </c>
      <c r="D28">
        <v>-951</v>
      </c>
      <c r="E28">
        <v>1688</v>
      </c>
      <c r="F28">
        <v>3291</v>
      </c>
      <c r="G28">
        <v>4624</v>
      </c>
    </row>
    <row r="29" spans="1:7" x14ac:dyDescent="0.25">
      <c r="A29" t="s">
        <v>49</v>
      </c>
      <c r="B29">
        <v>38164</v>
      </c>
      <c r="C29">
        <v>40802</v>
      </c>
      <c r="D29">
        <v>28315</v>
      </c>
      <c r="E29">
        <v>46369</v>
      </c>
      <c r="F29">
        <v>32057</v>
      </c>
      <c r="G29">
        <v>43962</v>
      </c>
    </row>
    <row r="30" spans="1:7" x14ac:dyDescent="0.25">
      <c r="A30" t="s">
        <v>50</v>
      </c>
      <c r="B30">
        <v>634314</v>
      </c>
      <c r="C30">
        <v>453734</v>
      </c>
      <c r="D30">
        <v>514380</v>
      </c>
      <c r="E30">
        <v>550079</v>
      </c>
      <c r="F30">
        <v>821412</v>
      </c>
      <c r="G30">
        <v>841813</v>
      </c>
    </row>
    <row r="32" spans="1:7" x14ac:dyDescent="0.25">
      <c r="A32" t="s">
        <v>51</v>
      </c>
      <c r="B32">
        <v>53351</v>
      </c>
      <c r="C32">
        <v>44760</v>
      </c>
      <c r="D32">
        <v>80244</v>
      </c>
      <c r="E32">
        <v>41372</v>
      </c>
      <c r="F32">
        <v>40762</v>
      </c>
      <c r="G32">
        <v>53285</v>
      </c>
    </row>
    <row r="33" spans="1:7" x14ac:dyDescent="0.25">
      <c r="A33" t="s">
        <v>52</v>
      </c>
      <c r="B33">
        <v>812</v>
      </c>
      <c r="C33">
        <v>1133</v>
      </c>
      <c r="D33" t="s">
        <v>43</v>
      </c>
      <c r="E33">
        <v>4215</v>
      </c>
      <c r="F33">
        <v>-863</v>
      </c>
      <c r="G33" t="s">
        <v>43</v>
      </c>
    </row>
    <row r="35" spans="1:7" x14ac:dyDescent="0.25">
      <c r="A35" t="s">
        <v>53</v>
      </c>
      <c r="B35">
        <v>54163</v>
      </c>
      <c r="C35">
        <v>45894</v>
      </c>
      <c r="D35">
        <v>80244</v>
      </c>
      <c r="E35">
        <v>45587</v>
      </c>
      <c r="F35">
        <v>39899</v>
      </c>
      <c r="G35">
        <v>53285</v>
      </c>
    </row>
    <row r="36" spans="1:7" x14ac:dyDescent="0.25">
      <c r="A36" t="s">
        <v>55</v>
      </c>
      <c r="C36" t="s">
        <v>80</v>
      </c>
    </row>
    <row r="37" spans="1:7" x14ac:dyDescent="0.25">
      <c r="A37" t="s">
        <v>81</v>
      </c>
    </row>
    <row r="41" spans="1:7" x14ac:dyDescent="0.25">
      <c r="A41" t="s">
        <v>58</v>
      </c>
    </row>
    <row r="42" spans="1:7" x14ac:dyDescent="0.25">
      <c r="A42" t="s">
        <v>83</v>
      </c>
    </row>
    <row r="43" spans="1:7" x14ac:dyDescent="0.25">
      <c r="A43" t="s">
        <v>84</v>
      </c>
    </row>
    <row r="45" spans="1:7" x14ac:dyDescent="0.25">
      <c r="B45" t="s">
        <v>61</v>
      </c>
    </row>
    <row r="47" spans="1:7" x14ac:dyDescent="0.25">
      <c r="A47" t="s">
        <v>62</v>
      </c>
    </row>
    <row r="48" spans="1:7" x14ac:dyDescent="0.25">
      <c r="B48" t="s">
        <v>63</v>
      </c>
      <c r="C48">
        <v>460036</v>
      </c>
    </row>
    <row r="49" spans="1:2" x14ac:dyDescent="0.25">
      <c r="A49" t="s">
        <v>64</v>
      </c>
    </row>
    <row r="50" spans="1:2" x14ac:dyDescent="0.25">
      <c r="A50" t="s">
        <v>65</v>
      </c>
      <c r="B50" t="s">
        <v>66</v>
      </c>
    </row>
    <row r="51" spans="1:2" x14ac:dyDescent="0.25">
      <c r="A51" t="s">
        <v>67</v>
      </c>
      <c r="B51" t="s">
        <v>68</v>
      </c>
    </row>
    <row r="52" spans="1:2" x14ac:dyDescent="0.25">
      <c r="A52" t="s">
        <v>69</v>
      </c>
    </row>
    <row r="53" spans="1:2" x14ac:dyDescent="0.25">
      <c r="A53" t="s">
        <v>70</v>
      </c>
      <c r="B53">
        <v>2017</v>
      </c>
    </row>
    <row r="54" spans="1:2" x14ac:dyDescent="0.25">
      <c r="A54" t="s">
        <v>71</v>
      </c>
      <c r="B54" t="s">
        <v>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workbookViewId="0">
      <selection activeCell="P7" sqref="P7"/>
    </sheetView>
  </sheetViews>
  <sheetFormatPr defaultRowHeight="15" x14ac:dyDescent="0.25"/>
  <cols>
    <col min="1" max="1" width="15.5703125" customWidth="1"/>
  </cols>
  <sheetData>
    <row r="1" spans="1:7" x14ac:dyDescent="0.25">
      <c r="A1" t="s">
        <v>21</v>
      </c>
      <c r="B1" t="s">
        <v>22</v>
      </c>
      <c r="C1" t="s">
        <v>23</v>
      </c>
      <c r="D1" t="s">
        <v>24</v>
      </c>
      <c r="E1" t="s">
        <v>79</v>
      </c>
      <c r="F1" t="s">
        <v>73</v>
      </c>
      <c r="G1" t="s">
        <v>25</v>
      </c>
    </row>
    <row r="2" spans="1:7" x14ac:dyDescent="0.25">
      <c r="A2" t="s">
        <v>26</v>
      </c>
      <c r="B2">
        <v>99</v>
      </c>
      <c r="C2">
        <v>23</v>
      </c>
      <c r="D2">
        <v>20</v>
      </c>
      <c r="E2">
        <v>16</v>
      </c>
      <c r="F2">
        <v>16</v>
      </c>
      <c r="G2">
        <v>24</v>
      </c>
    </row>
    <row r="3" spans="1:7" x14ac:dyDescent="0.25">
      <c r="A3" t="s">
        <v>27</v>
      </c>
      <c r="B3">
        <v>665842</v>
      </c>
      <c r="C3">
        <v>728377</v>
      </c>
      <c r="D3">
        <v>560472</v>
      </c>
      <c r="E3">
        <v>604469</v>
      </c>
      <c r="F3">
        <v>570542</v>
      </c>
      <c r="G3">
        <v>798170</v>
      </c>
    </row>
    <row r="4" spans="1:7" x14ac:dyDescent="0.25">
      <c r="A4" t="s">
        <v>28</v>
      </c>
      <c r="B4">
        <v>9344</v>
      </c>
      <c r="C4">
        <v>40650</v>
      </c>
      <c r="D4">
        <v>-15972</v>
      </c>
      <c r="E4">
        <v>35145</v>
      </c>
      <c r="F4">
        <v>19366</v>
      </c>
      <c r="G4">
        <v>-23442</v>
      </c>
    </row>
    <row r="5" spans="1:7" x14ac:dyDescent="0.25">
      <c r="A5" t="s">
        <v>29</v>
      </c>
      <c r="B5">
        <v>675186</v>
      </c>
      <c r="C5">
        <v>769027</v>
      </c>
      <c r="D5">
        <v>544499</v>
      </c>
      <c r="E5">
        <v>639614</v>
      </c>
      <c r="F5">
        <v>589908</v>
      </c>
      <c r="G5">
        <v>774728</v>
      </c>
    </row>
    <row r="7" spans="1:7" x14ac:dyDescent="0.25">
      <c r="A7" t="s">
        <v>30</v>
      </c>
      <c r="B7">
        <v>185838</v>
      </c>
      <c r="C7">
        <v>153690</v>
      </c>
      <c r="D7">
        <v>97458</v>
      </c>
      <c r="E7">
        <v>43698</v>
      </c>
      <c r="F7">
        <v>240860</v>
      </c>
      <c r="G7">
        <v>348375</v>
      </c>
    </row>
    <row r="8" spans="1:7" x14ac:dyDescent="0.25">
      <c r="A8" t="s">
        <v>31</v>
      </c>
      <c r="B8">
        <v>711</v>
      </c>
      <c r="C8">
        <v>1210</v>
      </c>
      <c r="D8">
        <v>-62431</v>
      </c>
      <c r="E8">
        <v>-1993</v>
      </c>
      <c r="F8">
        <v>3960</v>
      </c>
      <c r="G8">
        <v>52486</v>
      </c>
    </row>
    <row r="9" spans="1:7" x14ac:dyDescent="0.25">
      <c r="A9" t="s">
        <v>32</v>
      </c>
      <c r="B9">
        <v>186548</v>
      </c>
      <c r="C9">
        <v>154900</v>
      </c>
      <c r="D9">
        <v>35026</v>
      </c>
      <c r="E9">
        <v>41705</v>
      </c>
      <c r="F9">
        <v>244819</v>
      </c>
      <c r="G9">
        <v>400862</v>
      </c>
    </row>
    <row r="11" spans="1:7" x14ac:dyDescent="0.25">
      <c r="A11" t="s">
        <v>33</v>
      </c>
      <c r="B11">
        <v>29880</v>
      </c>
      <c r="C11">
        <v>45213</v>
      </c>
      <c r="D11">
        <v>10847</v>
      </c>
      <c r="E11">
        <v>41824</v>
      </c>
      <c r="F11">
        <v>17335</v>
      </c>
      <c r="G11">
        <v>31446</v>
      </c>
    </row>
    <row r="12" spans="1:7" x14ac:dyDescent="0.25">
      <c r="A12" t="s">
        <v>34</v>
      </c>
      <c r="B12">
        <v>118304</v>
      </c>
      <c r="C12">
        <v>59375</v>
      </c>
      <c r="D12">
        <v>96153</v>
      </c>
      <c r="E12">
        <v>126856</v>
      </c>
      <c r="F12">
        <v>68599</v>
      </c>
      <c r="G12">
        <v>220674</v>
      </c>
    </row>
    <row r="13" spans="1:7" x14ac:dyDescent="0.25">
      <c r="A13" t="s">
        <v>35</v>
      </c>
      <c r="B13">
        <v>-2116</v>
      </c>
      <c r="C13">
        <v>-6189</v>
      </c>
      <c r="D13">
        <v>-10562</v>
      </c>
      <c r="E13">
        <v>-10492</v>
      </c>
      <c r="F13">
        <v>10087</v>
      </c>
      <c r="G13">
        <v>6274</v>
      </c>
    </row>
    <row r="14" spans="1:7" x14ac:dyDescent="0.25">
      <c r="A14" t="s">
        <v>36</v>
      </c>
      <c r="B14">
        <v>547</v>
      </c>
      <c r="C14">
        <v>264</v>
      </c>
      <c r="D14">
        <v>-1593</v>
      </c>
      <c r="E14">
        <v>-1383</v>
      </c>
      <c r="F14">
        <v>-2511</v>
      </c>
      <c r="G14">
        <v>5927</v>
      </c>
    </row>
    <row r="15" spans="1:7" x14ac:dyDescent="0.25">
      <c r="A15" t="s">
        <v>37</v>
      </c>
      <c r="B15">
        <v>1151</v>
      </c>
      <c r="C15">
        <v>-831</v>
      </c>
      <c r="D15">
        <v>15842</v>
      </c>
      <c r="E15">
        <v>-22367</v>
      </c>
      <c r="F15">
        <v>4385</v>
      </c>
      <c r="G15">
        <v>4333</v>
      </c>
    </row>
    <row r="16" spans="1:7" x14ac:dyDescent="0.25">
      <c r="A16" t="s">
        <v>38</v>
      </c>
      <c r="B16">
        <v>-392</v>
      </c>
      <c r="C16">
        <v>-182</v>
      </c>
      <c r="D16">
        <v>46</v>
      </c>
      <c r="E16">
        <v>2859</v>
      </c>
      <c r="F16">
        <v>-2969</v>
      </c>
      <c r="G16">
        <v>-1408</v>
      </c>
    </row>
    <row r="17" spans="1:7" x14ac:dyDescent="0.25">
      <c r="A17" t="s">
        <v>39</v>
      </c>
      <c r="B17">
        <v>1009109</v>
      </c>
      <c r="C17">
        <v>1021577</v>
      </c>
      <c r="D17">
        <v>690259</v>
      </c>
      <c r="E17">
        <v>818616</v>
      </c>
      <c r="F17">
        <v>929653</v>
      </c>
      <c r="G17">
        <v>1442836</v>
      </c>
    </row>
    <row r="19" spans="1:7" x14ac:dyDescent="0.25">
      <c r="A19" t="s">
        <v>40</v>
      </c>
      <c r="B19">
        <v>801287</v>
      </c>
      <c r="C19">
        <v>795247</v>
      </c>
      <c r="D19">
        <v>522919</v>
      </c>
      <c r="E19">
        <v>677500</v>
      </c>
      <c r="F19">
        <v>788384</v>
      </c>
      <c r="G19">
        <v>1130177</v>
      </c>
    </row>
    <row r="20" spans="1:7" x14ac:dyDescent="0.25">
      <c r="A20" t="s">
        <v>41</v>
      </c>
      <c r="B20">
        <v>15524</v>
      </c>
      <c r="C20">
        <v>7289</v>
      </c>
      <c r="D20">
        <v>8039</v>
      </c>
      <c r="E20">
        <v>-2775</v>
      </c>
      <c r="F20">
        <v>34232</v>
      </c>
      <c r="G20">
        <v>29380</v>
      </c>
    </row>
    <row r="21" spans="1:7" x14ac:dyDescent="0.25">
      <c r="A21" t="s">
        <v>42</v>
      </c>
      <c r="B21">
        <v>-23</v>
      </c>
      <c r="C21" t="s">
        <v>43</v>
      </c>
      <c r="D21">
        <v>-115</v>
      </c>
      <c r="E21" t="s">
        <v>43</v>
      </c>
      <c r="F21" t="s">
        <v>43</v>
      </c>
      <c r="G21" t="s">
        <v>43</v>
      </c>
    </row>
    <row r="22" spans="1:7" x14ac:dyDescent="0.25">
      <c r="A22" t="s">
        <v>44</v>
      </c>
      <c r="B22">
        <v>1326</v>
      </c>
      <c r="C22">
        <v>3561</v>
      </c>
      <c r="D22">
        <v>16920</v>
      </c>
      <c r="E22">
        <v>3142</v>
      </c>
      <c r="F22">
        <v>-7069</v>
      </c>
      <c r="G22">
        <v>-9425</v>
      </c>
    </row>
    <row r="23" spans="1:7" x14ac:dyDescent="0.25">
      <c r="A23" t="s">
        <v>45</v>
      </c>
      <c r="B23">
        <v>71276</v>
      </c>
      <c r="C23">
        <v>67568</v>
      </c>
      <c r="D23">
        <v>37449</v>
      </c>
      <c r="E23">
        <v>60452</v>
      </c>
      <c r="F23">
        <v>73038</v>
      </c>
      <c r="G23">
        <v>109060</v>
      </c>
    </row>
    <row r="24" spans="1:7" x14ac:dyDescent="0.25">
      <c r="A24" t="s">
        <v>46</v>
      </c>
      <c r="B24">
        <v>889390</v>
      </c>
      <c r="C24">
        <v>873665</v>
      </c>
      <c r="D24">
        <v>585212</v>
      </c>
      <c r="E24">
        <v>738318</v>
      </c>
      <c r="F24">
        <v>888585</v>
      </c>
      <c r="G24">
        <v>1259192</v>
      </c>
    </row>
    <row r="26" spans="1:7" x14ac:dyDescent="0.25">
      <c r="A26" t="s">
        <v>47</v>
      </c>
      <c r="B26">
        <v>51976</v>
      </c>
      <c r="C26">
        <v>53680</v>
      </c>
      <c r="D26">
        <v>34998</v>
      </c>
      <c r="E26">
        <v>47929</v>
      </c>
      <c r="F26">
        <v>55262</v>
      </c>
      <c r="G26">
        <v>65000</v>
      </c>
    </row>
    <row r="27" spans="1:7" x14ac:dyDescent="0.25">
      <c r="A27" t="s">
        <v>48</v>
      </c>
      <c r="B27">
        <v>1143</v>
      </c>
      <c r="C27">
        <v>934</v>
      </c>
      <c r="D27">
        <v>1022</v>
      </c>
      <c r="E27">
        <v>1090</v>
      </c>
      <c r="F27">
        <v>1529</v>
      </c>
      <c r="G27">
        <v>1223</v>
      </c>
    </row>
    <row r="28" spans="1:7" x14ac:dyDescent="0.25">
      <c r="A28" t="s">
        <v>49</v>
      </c>
      <c r="B28">
        <v>53120</v>
      </c>
      <c r="C28">
        <v>54614</v>
      </c>
      <c r="D28">
        <v>36020</v>
      </c>
      <c r="E28">
        <v>49019</v>
      </c>
      <c r="F28">
        <v>56791</v>
      </c>
      <c r="G28">
        <v>66223</v>
      </c>
    </row>
    <row r="29" spans="1:7" x14ac:dyDescent="0.25">
      <c r="A29" t="s">
        <v>50</v>
      </c>
      <c r="B29">
        <v>942510</v>
      </c>
      <c r="C29">
        <v>928280</v>
      </c>
      <c r="D29">
        <v>621232</v>
      </c>
      <c r="E29">
        <v>787337</v>
      </c>
      <c r="F29">
        <v>945376</v>
      </c>
      <c r="G29">
        <v>1325415</v>
      </c>
    </row>
    <row r="31" spans="1:7" x14ac:dyDescent="0.25">
      <c r="A31" t="s">
        <v>51</v>
      </c>
      <c r="B31">
        <v>66599</v>
      </c>
      <c r="C31">
        <v>93297</v>
      </c>
      <c r="D31">
        <v>69027</v>
      </c>
      <c r="E31">
        <v>31279</v>
      </c>
      <c r="F31">
        <v>-15724</v>
      </c>
      <c r="G31">
        <v>117420</v>
      </c>
    </row>
    <row r="32" spans="1:7" x14ac:dyDescent="0.25">
      <c r="A32" t="s">
        <v>52</v>
      </c>
      <c r="B32">
        <v>2754</v>
      </c>
      <c r="C32">
        <v>809</v>
      </c>
      <c r="D32" t="s">
        <v>43</v>
      </c>
      <c r="E32">
        <v>2081</v>
      </c>
      <c r="F32">
        <v>882</v>
      </c>
      <c r="G32">
        <v>8610</v>
      </c>
    </row>
    <row r="34" spans="1:7" x14ac:dyDescent="0.25">
      <c r="A34" t="s">
        <v>53</v>
      </c>
      <c r="B34">
        <v>69354</v>
      </c>
      <c r="C34">
        <v>94106</v>
      </c>
      <c r="D34">
        <v>69027</v>
      </c>
      <c r="E34">
        <v>33360</v>
      </c>
      <c r="F34">
        <v>-14842</v>
      </c>
      <c r="G34">
        <v>126030</v>
      </c>
    </row>
    <row r="35" spans="1:7" x14ac:dyDescent="0.25">
      <c r="A35" t="s">
        <v>55</v>
      </c>
      <c r="C35" t="s">
        <v>80</v>
      </c>
    </row>
    <row r="36" spans="1:7" x14ac:dyDescent="0.25">
      <c r="A36" t="s">
        <v>81</v>
      </c>
    </row>
    <row r="40" spans="1:7" x14ac:dyDescent="0.25">
      <c r="A40" t="s">
        <v>58</v>
      </c>
    </row>
    <row r="41" spans="1:7" x14ac:dyDescent="0.25">
      <c r="A41" t="s">
        <v>86</v>
      </c>
    </row>
    <row r="42" spans="1:7" x14ac:dyDescent="0.25">
      <c r="A42" t="s">
        <v>87</v>
      </c>
    </row>
    <row r="43" spans="1:7" x14ac:dyDescent="0.25">
      <c r="A43" t="s">
        <v>77</v>
      </c>
    </row>
    <row r="45" spans="1:7" x14ac:dyDescent="0.25">
      <c r="B45" t="s">
        <v>61</v>
      </c>
    </row>
    <row r="47" spans="1:7" x14ac:dyDescent="0.25">
      <c r="A47" t="s">
        <v>62</v>
      </c>
    </row>
    <row r="48" spans="1:7" x14ac:dyDescent="0.25">
      <c r="B48" t="s">
        <v>63</v>
      </c>
      <c r="C48">
        <v>460107</v>
      </c>
    </row>
    <row r="49" spans="1:2" x14ac:dyDescent="0.25">
      <c r="A49" t="s">
        <v>64</v>
      </c>
    </row>
    <row r="50" spans="1:2" x14ac:dyDescent="0.25">
      <c r="A50" t="s">
        <v>65</v>
      </c>
      <c r="B50" t="s">
        <v>66</v>
      </c>
    </row>
    <row r="51" spans="1:2" x14ac:dyDescent="0.25">
      <c r="A51" t="s">
        <v>67</v>
      </c>
      <c r="B51" t="s">
        <v>68</v>
      </c>
    </row>
    <row r="52" spans="1:2" x14ac:dyDescent="0.25">
      <c r="A52" t="s">
        <v>69</v>
      </c>
    </row>
    <row r="53" spans="1:2" x14ac:dyDescent="0.25">
      <c r="A53" t="s">
        <v>70</v>
      </c>
      <c r="B53">
        <v>2017</v>
      </c>
    </row>
    <row r="54" spans="1:2" x14ac:dyDescent="0.25">
      <c r="A54" t="s">
        <v>71</v>
      </c>
      <c r="B54" t="s">
        <v>85</v>
      </c>
    </row>
    <row r="55" spans="1:2" x14ac:dyDescent="0.25">
      <c r="A55" t="s">
        <v>88</v>
      </c>
    </row>
    <row r="56" spans="1:2" x14ac:dyDescent="0.25">
      <c r="A56" t="s">
        <v>89</v>
      </c>
    </row>
    <row r="57" spans="1:2" x14ac:dyDescent="0.25">
      <c r="A57" t="s">
        <v>90</v>
      </c>
    </row>
    <row r="58" spans="1:2" x14ac:dyDescent="0.25">
      <c r="A58" t="s">
        <v>91</v>
      </c>
    </row>
    <row r="59" spans="1:2" x14ac:dyDescent="0.25">
      <c r="A59" t="s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28" workbookViewId="0">
      <selection activeCell="C7" sqref="C7"/>
    </sheetView>
  </sheetViews>
  <sheetFormatPr defaultRowHeight="15" x14ac:dyDescent="0.25"/>
  <sheetData>
    <row r="1" spans="1:3" x14ac:dyDescent="0.25">
      <c r="A1" t="s">
        <v>21</v>
      </c>
      <c r="B1" t="s">
        <v>22</v>
      </c>
      <c r="C1" t="s">
        <v>23</v>
      </c>
    </row>
    <row r="3" spans="1:3" x14ac:dyDescent="0.25">
      <c r="A3" t="s">
        <v>26</v>
      </c>
      <c r="B3">
        <v>17</v>
      </c>
      <c r="C3">
        <v>11</v>
      </c>
    </row>
    <row r="5" spans="1:3" x14ac:dyDescent="0.25">
      <c r="A5" t="s">
        <v>27</v>
      </c>
      <c r="B5">
        <v>1008846</v>
      </c>
      <c r="C5">
        <v>1079558</v>
      </c>
    </row>
    <row r="6" spans="1:3" x14ac:dyDescent="0.25">
      <c r="A6" t="s">
        <v>28</v>
      </c>
      <c r="B6">
        <v>44287</v>
      </c>
      <c r="C6">
        <v>79274</v>
      </c>
    </row>
    <row r="7" spans="1:3" x14ac:dyDescent="0.25">
      <c r="A7" t="s">
        <v>29</v>
      </c>
      <c r="B7">
        <v>1053133</v>
      </c>
      <c r="C7" s="10">
        <v>1158832</v>
      </c>
    </row>
    <row r="9" spans="1:3" x14ac:dyDescent="0.25">
      <c r="A9" t="s">
        <v>30</v>
      </c>
      <c r="B9">
        <v>208301</v>
      </c>
      <c r="C9">
        <v>320739</v>
      </c>
    </row>
    <row r="10" spans="1:3" x14ac:dyDescent="0.25">
      <c r="A10" t="s">
        <v>31</v>
      </c>
      <c r="B10">
        <v>-484</v>
      </c>
      <c r="C10">
        <v>-748</v>
      </c>
    </row>
    <row r="11" spans="1:3" x14ac:dyDescent="0.25">
      <c r="A11" t="s">
        <v>32</v>
      </c>
      <c r="B11">
        <v>207818</v>
      </c>
      <c r="C11">
        <v>319991</v>
      </c>
    </row>
    <row r="13" spans="1:3" x14ac:dyDescent="0.25">
      <c r="A13" t="s">
        <v>33</v>
      </c>
      <c r="B13">
        <v>49749</v>
      </c>
      <c r="C13">
        <v>62996</v>
      </c>
    </row>
    <row r="14" spans="1:3" x14ac:dyDescent="0.25">
      <c r="A14" t="s">
        <v>34</v>
      </c>
      <c r="B14">
        <v>88782</v>
      </c>
      <c r="C14">
        <v>61424</v>
      </c>
    </row>
    <row r="15" spans="1:3" x14ac:dyDescent="0.25">
      <c r="A15" t="s">
        <v>35</v>
      </c>
      <c r="B15">
        <v>-2540</v>
      </c>
      <c r="C15">
        <v>-9597</v>
      </c>
    </row>
    <row r="16" spans="1:3" x14ac:dyDescent="0.25">
      <c r="A16" t="s">
        <v>36</v>
      </c>
      <c r="B16">
        <v>-106</v>
      </c>
      <c r="C16">
        <v>18</v>
      </c>
    </row>
    <row r="17" spans="1:3" x14ac:dyDescent="0.25">
      <c r="A17" t="s">
        <v>37</v>
      </c>
      <c r="B17">
        <v>959</v>
      </c>
      <c r="C17">
        <v>-1864</v>
      </c>
    </row>
    <row r="18" spans="1:3" x14ac:dyDescent="0.25">
      <c r="A18" t="s">
        <v>38</v>
      </c>
      <c r="B18">
        <v>266</v>
      </c>
      <c r="C18">
        <v>411</v>
      </c>
    </row>
    <row r="19" spans="1:3" x14ac:dyDescent="0.25">
      <c r="A19" t="s">
        <v>39</v>
      </c>
      <c r="B19">
        <v>1398060</v>
      </c>
      <c r="C19">
        <v>1592212</v>
      </c>
    </row>
    <row r="21" spans="1:3" x14ac:dyDescent="0.25">
      <c r="A21" t="s">
        <v>40</v>
      </c>
      <c r="B21">
        <v>1131526</v>
      </c>
      <c r="C21">
        <v>1266023</v>
      </c>
    </row>
    <row r="22" spans="1:3" x14ac:dyDescent="0.25">
      <c r="A22" t="s">
        <v>41</v>
      </c>
      <c r="B22">
        <v>35617</v>
      </c>
      <c r="C22">
        <v>17052</v>
      </c>
    </row>
    <row r="23" spans="1:3" x14ac:dyDescent="0.25">
      <c r="A23" t="s">
        <v>42</v>
      </c>
      <c r="B23" t="s">
        <v>43</v>
      </c>
      <c r="C23" t="s">
        <v>43</v>
      </c>
    </row>
    <row r="24" spans="1:3" x14ac:dyDescent="0.25">
      <c r="A24" t="s">
        <v>44</v>
      </c>
      <c r="B24">
        <v>2881</v>
      </c>
      <c r="C24">
        <v>4453</v>
      </c>
    </row>
    <row r="25" spans="1:3" x14ac:dyDescent="0.25">
      <c r="A25" t="s">
        <v>45</v>
      </c>
      <c r="B25">
        <v>92501</v>
      </c>
      <c r="C25">
        <v>88756</v>
      </c>
    </row>
    <row r="26" spans="1:3" x14ac:dyDescent="0.25">
      <c r="A26" t="s">
        <v>46</v>
      </c>
      <c r="B26">
        <v>1262525</v>
      </c>
      <c r="C26">
        <v>1376284</v>
      </c>
    </row>
    <row r="28" spans="1:3" x14ac:dyDescent="0.25">
      <c r="A28" t="s">
        <v>47</v>
      </c>
      <c r="B28">
        <v>77311</v>
      </c>
      <c r="C28">
        <v>65250</v>
      </c>
    </row>
    <row r="29" spans="1:3" x14ac:dyDescent="0.25">
      <c r="A29" t="s">
        <v>48</v>
      </c>
      <c r="B29">
        <v>2371</v>
      </c>
      <c r="C29">
        <v>4432</v>
      </c>
    </row>
    <row r="30" spans="1:3" x14ac:dyDescent="0.25">
      <c r="A30" t="s">
        <v>49</v>
      </c>
      <c r="B30">
        <v>79681</v>
      </c>
      <c r="C30">
        <v>69682</v>
      </c>
    </row>
    <row r="31" spans="1:3" x14ac:dyDescent="0.25">
      <c r="A31" t="s">
        <v>50</v>
      </c>
      <c r="B31">
        <v>1342207</v>
      </c>
      <c r="C31">
        <v>1445965</v>
      </c>
    </row>
    <row r="33" spans="1:3" x14ac:dyDescent="0.25">
      <c r="A33" t="s">
        <v>51</v>
      </c>
      <c r="B33">
        <v>55853</v>
      </c>
      <c r="C33">
        <v>146246</v>
      </c>
    </row>
    <row r="34" spans="1:3" x14ac:dyDescent="0.25">
      <c r="A34" t="s">
        <v>52</v>
      </c>
      <c r="B34">
        <v>1632</v>
      </c>
      <c r="C34">
        <v>455</v>
      </c>
    </row>
    <row r="36" spans="1:3" x14ac:dyDescent="0.25">
      <c r="A36" t="s">
        <v>53</v>
      </c>
      <c r="B36">
        <v>57485</v>
      </c>
      <c r="C36">
        <v>146701</v>
      </c>
    </row>
    <row r="38" spans="1:3" x14ac:dyDescent="0.25">
      <c r="A38" t="s">
        <v>54</v>
      </c>
    </row>
    <row r="39" spans="1:3" x14ac:dyDescent="0.25">
      <c r="A39" t="s">
        <v>55</v>
      </c>
      <c r="C39" t="s">
        <v>95</v>
      </c>
    </row>
    <row r="40" spans="1:3" x14ac:dyDescent="0.25">
      <c r="A40" t="s">
        <v>94</v>
      </c>
    </row>
    <row r="44" spans="1:3" x14ac:dyDescent="0.25">
      <c r="A44" t="s">
        <v>58</v>
      </c>
    </row>
    <row r="45" spans="1:3" x14ac:dyDescent="0.25">
      <c r="A45" t="s">
        <v>96</v>
      </c>
    </row>
    <row r="47" spans="1:3" x14ac:dyDescent="0.25">
      <c r="B47" t="s">
        <v>61</v>
      </c>
    </row>
    <row r="49" spans="1:3" x14ac:dyDescent="0.25">
      <c r="A49" t="s">
        <v>62</v>
      </c>
    </row>
    <row r="50" spans="1:3" x14ac:dyDescent="0.25">
      <c r="B50" t="s">
        <v>63</v>
      </c>
      <c r="C50">
        <v>460121</v>
      </c>
    </row>
    <row r="51" spans="1:3" x14ac:dyDescent="0.25">
      <c r="A51" t="s">
        <v>64</v>
      </c>
    </row>
    <row r="52" spans="1:3" x14ac:dyDescent="0.25">
      <c r="A52" t="s">
        <v>65</v>
      </c>
      <c r="B52" t="s">
        <v>66</v>
      </c>
    </row>
    <row r="53" spans="1:3" x14ac:dyDescent="0.25">
      <c r="A53" t="s">
        <v>67</v>
      </c>
      <c r="B53" t="s">
        <v>97</v>
      </c>
    </row>
    <row r="54" spans="1:3" x14ac:dyDescent="0.25">
      <c r="A54" t="s">
        <v>69</v>
      </c>
    </row>
    <row r="55" spans="1:3" x14ac:dyDescent="0.25">
      <c r="A55" t="s">
        <v>70</v>
      </c>
      <c r="B55">
        <v>2017</v>
      </c>
    </row>
    <row r="56" spans="1:3" x14ac:dyDescent="0.25">
      <c r="A56" t="s">
        <v>71</v>
      </c>
      <c r="B56" t="s">
        <v>88</v>
      </c>
    </row>
    <row r="57" spans="1:3" x14ac:dyDescent="0.25">
      <c r="A57" t="s">
        <v>89</v>
      </c>
    </row>
    <row r="58" spans="1:3" x14ac:dyDescent="0.25">
      <c r="A58" t="s">
        <v>90</v>
      </c>
    </row>
    <row r="59" spans="1:3" x14ac:dyDescent="0.25">
      <c r="A59" t="s">
        <v>91</v>
      </c>
    </row>
    <row r="60" spans="1:3" x14ac:dyDescent="0.25">
      <c r="A60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selection activeCell="G63" sqref="G63"/>
    </sheetView>
  </sheetViews>
  <sheetFormatPr defaultRowHeight="15" x14ac:dyDescent="0.25"/>
  <cols>
    <col min="3" max="3" width="21.7109375" customWidth="1"/>
  </cols>
  <sheetData>
    <row r="1" spans="1:4" x14ac:dyDescent="0.25">
      <c r="A1" t="s">
        <v>21</v>
      </c>
      <c r="B1" t="s">
        <v>22</v>
      </c>
      <c r="C1" t="s">
        <v>23</v>
      </c>
      <c r="D1" t="s">
        <v>25</v>
      </c>
    </row>
    <row r="3" spans="1:4" x14ac:dyDescent="0.25">
      <c r="A3" t="s">
        <v>26</v>
      </c>
      <c r="B3">
        <v>41</v>
      </c>
      <c r="C3">
        <v>11</v>
      </c>
      <c r="D3">
        <v>11</v>
      </c>
    </row>
    <row r="5" spans="1:4" x14ac:dyDescent="0.25">
      <c r="A5" t="s">
        <v>27</v>
      </c>
      <c r="B5">
        <v>1019371</v>
      </c>
      <c r="C5">
        <v>1079558</v>
      </c>
      <c r="D5">
        <v>1194848</v>
      </c>
    </row>
    <row r="6" spans="1:4" x14ac:dyDescent="0.25">
      <c r="A6" t="s">
        <v>28</v>
      </c>
      <c r="B6">
        <v>-89</v>
      </c>
      <c r="C6">
        <v>79274</v>
      </c>
      <c r="D6">
        <v>-56330</v>
      </c>
    </row>
    <row r="7" spans="1:4" x14ac:dyDescent="0.25">
      <c r="A7" t="s">
        <v>29</v>
      </c>
      <c r="B7">
        <v>1019281</v>
      </c>
      <c r="C7">
        <v>1158832</v>
      </c>
      <c r="D7">
        <v>1138518</v>
      </c>
    </row>
    <row r="9" spans="1:4" x14ac:dyDescent="0.25">
      <c r="A9" t="s">
        <v>30</v>
      </c>
      <c r="B9">
        <v>231304</v>
      </c>
      <c r="C9">
        <v>320739</v>
      </c>
      <c r="D9">
        <v>441622</v>
      </c>
    </row>
    <row r="10" spans="1:4" x14ac:dyDescent="0.25">
      <c r="A10" t="s">
        <v>31</v>
      </c>
      <c r="B10">
        <v>-26587</v>
      </c>
      <c r="C10">
        <v>-748</v>
      </c>
      <c r="D10">
        <v>5882</v>
      </c>
    </row>
    <row r="11" spans="1:4" x14ac:dyDescent="0.25">
      <c r="A11" t="s">
        <v>32</v>
      </c>
      <c r="B11">
        <v>204716</v>
      </c>
      <c r="C11">
        <v>319991</v>
      </c>
      <c r="D11">
        <v>447504</v>
      </c>
    </row>
    <row r="13" spans="1:4" x14ac:dyDescent="0.25">
      <c r="A13" t="s">
        <v>33</v>
      </c>
      <c r="B13">
        <v>42637</v>
      </c>
      <c r="C13">
        <v>62996</v>
      </c>
      <c r="D13">
        <v>41374</v>
      </c>
    </row>
    <row r="14" spans="1:4" x14ac:dyDescent="0.25">
      <c r="A14" t="s">
        <v>34</v>
      </c>
      <c r="B14">
        <v>202990</v>
      </c>
      <c r="C14">
        <v>61424</v>
      </c>
      <c r="D14">
        <v>435344</v>
      </c>
    </row>
    <row r="15" spans="1:4" x14ac:dyDescent="0.25">
      <c r="A15" t="s">
        <v>35</v>
      </c>
      <c r="B15">
        <v>-466</v>
      </c>
      <c r="C15">
        <v>-9597</v>
      </c>
      <c r="D15">
        <v>14188</v>
      </c>
    </row>
    <row r="16" spans="1:4" x14ac:dyDescent="0.25">
      <c r="A16" t="s">
        <v>36</v>
      </c>
      <c r="B16">
        <v>2388</v>
      </c>
      <c r="C16">
        <v>18</v>
      </c>
      <c r="D16">
        <v>11732</v>
      </c>
    </row>
    <row r="17" spans="1:4" x14ac:dyDescent="0.25">
      <c r="A17" t="s">
        <v>37</v>
      </c>
      <c r="B17">
        <v>-7224</v>
      </c>
      <c r="C17">
        <v>-1864</v>
      </c>
      <c r="D17">
        <v>3659</v>
      </c>
    </row>
    <row r="18" spans="1:4" x14ac:dyDescent="0.25">
      <c r="A18" t="s">
        <v>38</v>
      </c>
      <c r="B18">
        <v>-488</v>
      </c>
      <c r="C18">
        <v>411</v>
      </c>
      <c r="D18">
        <v>-2158</v>
      </c>
    </row>
    <row r="19" spans="1:4" x14ac:dyDescent="0.25">
      <c r="A19" t="s">
        <v>39</v>
      </c>
      <c r="B19">
        <v>1463834</v>
      </c>
      <c r="C19">
        <v>1592212</v>
      </c>
      <c r="D19">
        <v>2090162</v>
      </c>
    </row>
    <row r="21" spans="1:4" x14ac:dyDescent="0.25">
      <c r="A21" t="s">
        <v>40</v>
      </c>
      <c r="B21">
        <v>1178519</v>
      </c>
      <c r="C21">
        <v>1266023</v>
      </c>
      <c r="D21">
        <v>1626885</v>
      </c>
    </row>
    <row r="22" spans="1:4" x14ac:dyDescent="0.25">
      <c r="A22" t="s">
        <v>41</v>
      </c>
      <c r="B22">
        <v>15868</v>
      </c>
      <c r="C22">
        <v>17052</v>
      </c>
      <c r="D22">
        <v>29335</v>
      </c>
    </row>
    <row r="23" spans="1:4" x14ac:dyDescent="0.25">
      <c r="A23" t="s">
        <v>42</v>
      </c>
      <c r="B23" t="s">
        <v>43</v>
      </c>
      <c r="C23" t="s">
        <v>43</v>
      </c>
      <c r="D23" t="s">
        <v>43</v>
      </c>
    </row>
    <row r="24" spans="1:4" x14ac:dyDescent="0.25">
      <c r="A24" t="s">
        <v>44</v>
      </c>
      <c r="B24">
        <v>3762</v>
      </c>
      <c r="C24">
        <v>4453</v>
      </c>
      <c r="D24">
        <v>-20618</v>
      </c>
    </row>
    <row r="25" spans="1:4" x14ac:dyDescent="0.25">
      <c r="A25" t="s">
        <v>45</v>
      </c>
      <c r="B25">
        <v>106067</v>
      </c>
      <c r="C25">
        <v>88756</v>
      </c>
      <c r="D25">
        <v>168812</v>
      </c>
    </row>
    <row r="26" spans="1:4" x14ac:dyDescent="0.25">
      <c r="A26" t="s">
        <v>46</v>
      </c>
      <c r="B26">
        <v>1304216</v>
      </c>
      <c r="C26">
        <v>1376284</v>
      </c>
      <c r="D26">
        <v>1804414</v>
      </c>
    </row>
    <row r="28" spans="1:4" x14ac:dyDescent="0.25">
      <c r="A28" t="s">
        <v>47</v>
      </c>
      <c r="B28">
        <v>73230</v>
      </c>
      <c r="C28">
        <v>65250</v>
      </c>
      <c r="D28">
        <v>95327</v>
      </c>
    </row>
    <row r="29" spans="1:4" x14ac:dyDescent="0.25">
      <c r="A29" t="s">
        <v>48</v>
      </c>
      <c r="B29">
        <v>1047</v>
      </c>
      <c r="C29">
        <v>4432</v>
      </c>
      <c r="D29">
        <v>-2795</v>
      </c>
    </row>
    <row r="30" spans="1:4" x14ac:dyDescent="0.25">
      <c r="A30" t="s">
        <v>49</v>
      </c>
      <c r="B30">
        <v>74277</v>
      </c>
      <c r="C30">
        <v>69682</v>
      </c>
      <c r="D30">
        <v>92531</v>
      </c>
    </row>
    <row r="31" spans="1:4" x14ac:dyDescent="0.25">
      <c r="A31" t="s">
        <v>50</v>
      </c>
      <c r="B31">
        <v>1378493</v>
      </c>
      <c r="C31">
        <v>1445965</v>
      </c>
      <c r="D31">
        <v>1896945</v>
      </c>
    </row>
    <row r="33" spans="1:4" x14ac:dyDescent="0.25">
      <c r="A33" t="s">
        <v>51</v>
      </c>
      <c r="B33">
        <v>85341</v>
      </c>
      <c r="C33">
        <v>146246</v>
      </c>
      <c r="D33">
        <v>193217</v>
      </c>
    </row>
    <row r="34" spans="1:4" x14ac:dyDescent="0.25">
      <c r="A34" t="s">
        <v>52</v>
      </c>
      <c r="B34">
        <v>5501</v>
      </c>
      <c r="C34">
        <v>455</v>
      </c>
      <c r="D34">
        <v>18785</v>
      </c>
    </row>
    <row r="36" spans="1:4" x14ac:dyDescent="0.25">
      <c r="A36" t="s">
        <v>53</v>
      </c>
      <c r="B36">
        <v>90842</v>
      </c>
      <c r="C36">
        <v>146701</v>
      </c>
      <c r="D36">
        <v>212002</v>
      </c>
    </row>
    <row r="38" spans="1:4" x14ac:dyDescent="0.25">
      <c r="A38" t="s">
        <v>54</v>
      </c>
    </row>
    <row r="39" spans="1:4" x14ac:dyDescent="0.25">
      <c r="A39" t="s">
        <v>55</v>
      </c>
      <c r="C39" t="s">
        <v>95</v>
      </c>
    </row>
    <row r="40" spans="1:4" x14ac:dyDescent="0.25">
      <c r="A40" t="s">
        <v>94</v>
      </c>
    </row>
    <row r="44" spans="1:4" x14ac:dyDescent="0.25">
      <c r="A44" t="s">
        <v>58</v>
      </c>
    </row>
    <row r="45" spans="1:4" x14ac:dyDescent="0.25">
      <c r="A45" t="s">
        <v>102</v>
      </c>
    </row>
    <row r="46" spans="1:4" x14ac:dyDescent="0.25">
      <c r="A46" t="s">
        <v>103</v>
      </c>
    </row>
    <row r="47" spans="1:4" x14ac:dyDescent="0.25">
      <c r="A47" t="s">
        <v>77</v>
      </c>
    </row>
    <row r="49" spans="1:3" x14ac:dyDescent="0.25">
      <c r="B49" t="s">
        <v>61</v>
      </c>
    </row>
    <row r="51" spans="1:3" x14ac:dyDescent="0.25">
      <c r="A51" t="s">
        <v>62</v>
      </c>
    </row>
    <row r="52" spans="1:3" x14ac:dyDescent="0.25">
      <c r="B52" t="s">
        <v>63</v>
      </c>
      <c r="C52">
        <v>460037</v>
      </c>
    </row>
    <row r="53" spans="1:3" x14ac:dyDescent="0.25">
      <c r="A53" t="s">
        <v>64</v>
      </c>
    </row>
    <row r="54" spans="1:3" x14ac:dyDescent="0.25">
      <c r="A54" t="s">
        <v>65</v>
      </c>
      <c r="B54" t="s">
        <v>66</v>
      </c>
    </row>
    <row r="55" spans="1:3" x14ac:dyDescent="0.25">
      <c r="A55" t="s">
        <v>67</v>
      </c>
      <c r="B55" t="s">
        <v>68</v>
      </c>
    </row>
    <row r="56" spans="1:3" x14ac:dyDescent="0.25">
      <c r="A56" t="s">
        <v>69</v>
      </c>
    </row>
    <row r="57" spans="1:3" x14ac:dyDescent="0.25">
      <c r="A57" t="s">
        <v>70</v>
      </c>
      <c r="B57">
        <v>2017</v>
      </c>
    </row>
    <row r="58" spans="1:3" x14ac:dyDescent="0.25">
      <c r="A58" t="s">
        <v>71</v>
      </c>
      <c r="B58" t="s">
        <v>88</v>
      </c>
    </row>
    <row r="59" spans="1:3" x14ac:dyDescent="0.25">
      <c r="A59" t="s">
        <v>89</v>
      </c>
    </row>
    <row r="60" spans="1:3" x14ac:dyDescent="0.25">
      <c r="A60" t="s">
        <v>90</v>
      </c>
    </row>
    <row r="61" spans="1:3" x14ac:dyDescent="0.25">
      <c r="A61" t="s">
        <v>91</v>
      </c>
    </row>
    <row r="62" spans="1:3" x14ac:dyDescent="0.25">
      <c r="A62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sample info</vt:lpstr>
      <vt:lpstr>gross crop income</vt:lpstr>
      <vt:lpstr>less than 100 and 100 to 250</vt:lpstr>
      <vt:lpstr>less than 100 and 100 to 500</vt:lpstr>
      <vt:lpstr>100 to 500</vt:lpstr>
      <vt:lpstr>500 to 1000</vt:lpstr>
      <vt:lpstr>500 to 1000 and above 1000</vt:lpstr>
      <vt:lpstr>BE above 1000</vt:lpstr>
      <vt:lpstr>BEWA above 1000</vt:lpstr>
      <vt:lpstr>BF above 1000</vt:lpstr>
      <vt:lpstr>BFB above 1000</vt:lpstr>
      <vt:lpstr>100-250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Zhengxin Lang</dc:creator>
  <cp:lastModifiedBy>Zhengxin Lang</cp:lastModifiedBy>
  <dcterms:created xsi:type="dcterms:W3CDTF">2018-12-07T22:38:33Z</dcterms:created>
  <dcterms:modified xsi:type="dcterms:W3CDTF">2018-12-08T22:20:01Z</dcterms:modified>
</cp:coreProperties>
</file>