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cummingcorporation-my.sharepoint.com/personal/xwang_ccorpusa_com/Documents/Desktop/Python/New folder/"/>
    </mc:Choice>
  </mc:AlternateContent>
  <xr:revisionPtr revIDLastSave="199" documentId="11_F25DC773A252ABDACC1048BC39DC4EEC5ADE58E8" xr6:coauthVersionLast="46" xr6:coauthVersionMax="46" xr10:uidLastSave="{C7DA493C-4272-4537-9E2E-02A06C31B4C1}"/>
  <bookViews>
    <workbookView xWindow="-110" yWindow="-110" windowWidth="19420" windowHeight="10420" xr2:uid="{00000000-000D-0000-FFFF-FFFF00000000}"/>
  </bookViews>
  <sheets>
    <sheet name="Washington DC" sheetId="2" r:id="rId1"/>
    <sheet name="New Metho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6" i="2" l="1"/>
  <c r="F106" i="2"/>
  <c r="G106" i="2"/>
  <c r="H106" i="2"/>
  <c r="I106" i="2"/>
  <c r="J106" i="2"/>
  <c r="D106" i="2"/>
  <c r="D104" i="2"/>
  <c r="E68" i="2"/>
  <c r="E69" i="2"/>
  <c r="D69" i="2"/>
  <c r="D105" i="2"/>
  <c r="E40" i="2"/>
  <c r="F40" i="2"/>
  <c r="G40" i="2"/>
  <c r="F105" i="2" s="1"/>
  <c r="H40" i="2"/>
  <c r="G105" i="2" s="1"/>
  <c r="I40" i="2"/>
  <c r="J40" i="2"/>
  <c r="I105" i="2" s="1"/>
  <c r="K40" i="2"/>
  <c r="J105" i="2" s="1"/>
  <c r="D40" i="2"/>
  <c r="E105" i="2"/>
  <c r="H105" i="2"/>
  <c r="F104" i="2"/>
  <c r="G104" i="2"/>
  <c r="H104" i="2"/>
  <c r="I104" i="2"/>
  <c r="J104" i="2"/>
  <c r="E89" i="2"/>
  <c r="F89" i="2"/>
  <c r="G89" i="2"/>
  <c r="H89" i="2"/>
  <c r="I89" i="2"/>
  <c r="J89" i="2"/>
  <c r="K89" i="2"/>
  <c r="D89" i="2"/>
  <c r="K69" i="2"/>
  <c r="F69" i="2"/>
  <c r="G69" i="2"/>
  <c r="H69" i="2"/>
  <c r="I69" i="2"/>
  <c r="J69" i="2"/>
  <c r="K82" i="2"/>
  <c r="H82" i="2"/>
  <c r="G82" i="2"/>
  <c r="F82" i="2"/>
  <c r="E82" i="2"/>
  <c r="D82" i="2"/>
  <c r="E79" i="2"/>
  <c r="F79" i="2"/>
  <c r="G79" i="2"/>
  <c r="H79" i="2"/>
  <c r="I79" i="2"/>
  <c r="J79" i="2"/>
  <c r="K79" i="2"/>
  <c r="L79" i="2"/>
  <c r="M79" i="2"/>
  <c r="F88" i="2" s="1"/>
  <c r="N79" i="2"/>
  <c r="O79" i="2"/>
  <c r="P79" i="2"/>
  <c r="G88" i="2" s="1"/>
  <c r="Q79" i="2"/>
  <c r="R79" i="2"/>
  <c r="S79" i="2"/>
  <c r="T79" i="2"/>
  <c r="U79" i="2"/>
  <c r="H88" i="2" s="1"/>
  <c r="V79" i="2"/>
  <c r="W79" i="2"/>
  <c r="X79" i="2"/>
  <c r="I88" i="2" s="1"/>
  <c r="Y79" i="2"/>
  <c r="Z79" i="2"/>
  <c r="AA79" i="2"/>
  <c r="AB79" i="2"/>
  <c r="AC79" i="2"/>
  <c r="J88" i="2" s="1"/>
  <c r="AD79" i="2"/>
  <c r="AE79" i="2"/>
  <c r="AF79" i="2"/>
  <c r="K88" i="2" s="1"/>
  <c r="AG79" i="2"/>
  <c r="AH79" i="2"/>
  <c r="AI79" i="2"/>
  <c r="D79" i="2"/>
  <c r="E78" i="2"/>
  <c r="F78" i="2"/>
  <c r="G78" i="2"/>
  <c r="H78" i="2"/>
  <c r="I78" i="2"/>
  <c r="J78" i="2"/>
  <c r="K78" i="2"/>
  <c r="L78" i="2"/>
  <c r="M78" i="2"/>
  <c r="N78" i="2"/>
  <c r="F87" i="2" s="1"/>
  <c r="O78" i="2"/>
  <c r="P78" i="2"/>
  <c r="Q78" i="2"/>
  <c r="R78" i="2"/>
  <c r="G87" i="2" s="1"/>
  <c r="S78" i="2"/>
  <c r="T78" i="2"/>
  <c r="H87" i="2" s="1"/>
  <c r="U78" i="2"/>
  <c r="V78" i="2"/>
  <c r="W78" i="2"/>
  <c r="X78" i="2"/>
  <c r="Y78" i="2"/>
  <c r="Z78" i="2"/>
  <c r="AA78" i="2"/>
  <c r="AB78" i="2"/>
  <c r="AC78" i="2"/>
  <c r="J87" i="2" s="1"/>
  <c r="AD78" i="2"/>
  <c r="AE78" i="2"/>
  <c r="AF78" i="2"/>
  <c r="AG78" i="2"/>
  <c r="K87" i="2" s="1"/>
  <c r="AH78" i="2"/>
  <c r="AI78" i="2"/>
  <c r="D78" i="2"/>
  <c r="E76" i="2"/>
  <c r="F76" i="2"/>
  <c r="G76" i="2"/>
  <c r="H76" i="2"/>
  <c r="I76" i="2"/>
  <c r="J76" i="2"/>
  <c r="K76" i="2"/>
  <c r="L76" i="2"/>
  <c r="F85" i="2" s="1"/>
  <c r="M76" i="2"/>
  <c r="N76" i="2"/>
  <c r="O76" i="2"/>
  <c r="P76" i="2"/>
  <c r="Q76" i="2"/>
  <c r="R76" i="2"/>
  <c r="G85" i="2" s="1"/>
  <c r="S76" i="2"/>
  <c r="T76" i="2"/>
  <c r="U76" i="2"/>
  <c r="H85" i="2" s="1"/>
  <c r="V76" i="2"/>
  <c r="W76" i="2"/>
  <c r="X76" i="2"/>
  <c r="Y76" i="2"/>
  <c r="Z76" i="2"/>
  <c r="I85" i="2" s="1"/>
  <c r="AA76" i="2"/>
  <c r="AB76" i="2"/>
  <c r="AC76" i="2"/>
  <c r="AD76" i="2"/>
  <c r="AE76" i="2"/>
  <c r="AF76" i="2"/>
  <c r="AG76" i="2"/>
  <c r="AH76" i="2"/>
  <c r="AI76" i="2"/>
  <c r="D76" i="2"/>
  <c r="E77" i="2"/>
  <c r="F77" i="2"/>
  <c r="G77" i="2"/>
  <c r="H77" i="2"/>
  <c r="I77" i="2"/>
  <c r="J77" i="2"/>
  <c r="K77" i="2"/>
  <c r="L77" i="2"/>
  <c r="F86" i="2" s="1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J86" i="2" s="1"/>
  <c r="AC77" i="2"/>
  <c r="AD77" i="2"/>
  <c r="AE77" i="2"/>
  <c r="AF77" i="2"/>
  <c r="AG77" i="2"/>
  <c r="AH77" i="2"/>
  <c r="AI77" i="2"/>
  <c r="K86" i="2" s="1"/>
  <c r="D77" i="2"/>
  <c r="D86" i="2"/>
  <c r="AI75" i="2"/>
  <c r="E75" i="2"/>
  <c r="F75" i="2"/>
  <c r="D84" i="2" s="1"/>
  <c r="G75" i="2"/>
  <c r="H75" i="2"/>
  <c r="I75" i="2"/>
  <c r="J75" i="2"/>
  <c r="K75" i="2"/>
  <c r="L75" i="2"/>
  <c r="F84" i="2" s="1"/>
  <c r="M75" i="2"/>
  <c r="N75" i="2"/>
  <c r="O75" i="2"/>
  <c r="P75" i="2"/>
  <c r="Q75" i="2"/>
  <c r="R75" i="2"/>
  <c r="S75" i="2"/>
  <c r="T75" i="2"/>
  <c r="U75" i="2"/>
  <c r="V75" i="2"/>
  <c r="H84" i="2" s="1"/>
  <c r="W75" i="2"/>
  <c r="X75" i="2"/>
  <c r="Y75" i="2"/>
  <c r="Z75" i="2"/>
  <c r="AA75" i="2"/>
  <c r="AB75" i="2"/>
  <c r="J84" i="2" s="1"/>
  <c r="AC75" i="2"/>
  <c r="AD75" i="2"/>
  <c r="AE75" i="2"/>
  <c r="AF75" i="2"/>
  <c r="K84" i="2" s="1"/>
  <c r="AG75" i="2"/>
  <c r="AH75" i="2"/>
  <c r="D75" i="2"/>
  <c r="E74" i="2"/>
  <c r="D83" i="2" s="1"/>
  <c r="F74" i="2"/>
  <c r="G74" i="2"/>
  <c r="H74" i="2"/>
  <c r="I74" i="2"/>
  <c r="J74" i="2"/>
  <c r="K74" i="2"/>
  <c r="L74" i="2"/>
  <c r="F83" i="2" s="1"/>
  <c r="M74" i="2"/>
  <c r="N74" i="2"/>
  <c r="O74" i="2"/>
  <c r="P74" i="2"/>
  <c r="Q74" i="2"/>
  <c r="R74" i="2"/>
  <c r="S74" i="2"/>
  <c r="T74" i="2"/>
  <c r="U74" i="2"/>
  <c r="H83" i="2" s="1"/>
  <c r="V74" i="2"/>
  <c r="W74" i="2"/>
  <c r="X74" i="2"/>
  <c r="Y74" i="2"/>
  <c r="Z74" i="2"/>
  <c r="AA74" i="2"/>
  <c r="AB74" i="2"/>
  <c r="J83" i="2" s="1"/>
  <c r="AC74" i="2"/>
  <c r="AD74" i="2"/>
  <c r="AE74" i="2"/>
  <c r="AF74" i="2"/>
  <c r="AG74" i="2"/>
  <c r="AH74" i="2"/>
  <c r="AI74" i="2"/>
  <c r="D74" i="2"/>
  <c r="AI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I82" i="2" s="1"/>
  <c r="Z73" i="2"/>
  <c r="AA73" i="2"/>
  <c r="AB73" i="2"/>
  <c r="AC73" i="2"/>
  <c r="AD73" i="2"/>
  <c r="J82" i="2" s="1"/>
  <c r="AE73" i="2"/>
  <c r="AF73" i="2"/>
  <c r="AG73" i="2"/>
  <c r="AH73" i="2"/>
  <c r="D73" i="2"/>
  <c r="E88" i="2"/>
  <c r="I87" i="2"/>
  <c r="E87" i="2"/>
  <c r="I86" i="2"/>
  <c r="H86" i="2"/>
  <c r="G86" i="2"/>
  <c r="E86" i="2"/>
  <c r="K85" i="2"/>
  <c r="J85" i="2"/>
  <c r="E85" i="2"/>
  <c r="I84" i="2"/>
  <c r="G84" i="2"/>
  <c r="E84" i="2"/>
  <c r="K83" i="2"/>
  <c r="I83" i="2"/>
  <c r="G83" i="2"/>
  <c r="E83" i="2"/>
  <c r="K39" i="2"/>
  <c r="K38" i="2"/>
  <c r="J39" i="2"/>
  <c r="J38" i="2"/>
  <c r="I39" i="2"/>
  <c r="I38" i="2"/>
  <c r="H39" i="2"/>
  <c r="H38" i="2"/>
  <c r="G39" i="2"/>
  <c r="G38" i="2"/>
  <c r="F39" i="2"/>
  <c r="F38" i="2"/>
  <c r="D39" i="2"/>
  <c r="E39" i="2"/>
  <c r="E38" i="2"/>
  <c r="D38" i="2"/>
  <c r="D37" i="2"/>
  <c r="K34" i="2"/>
  <c r="K35" i="2"/>
  <c r="K36" i="2"/>
  <c r="K37" i="2"/>
  <c r="K33" i="2"/>
  <c r="J34" i="2"/>
  <c r="J35" i="2"/>
  <c r="J36" i="2"/>
  <c r="J37" i="2"/>
  <c r="J33" i="2"/>
  <c r="I34" i="2"/>
  <c r="I35" i="2"/>
  <c r="I36" i="2"/>
  <c r="I37" i="2"/>
  <c r="I33" i="2"/>
  <c r="H34" i="2"/>
  <c r="H35" i="2"/>
  <c r="H36" i="2"/>
  <c r="H37" i="2"/>
  <c r="H33" i="2"/>
  <c r="G34" i="2"/>
  <c r="G35" i="2"/>
  <c r="G36" i="2"/>
  <c r="G37" i="2"/>
  <c r="G33" i="2"/>
  <c r="F34" i="2"/>
  <c r="F35" i="2"/>
  <c r="F36" i="2"/>
  <c r="F37" i="2"/>
  <c r="F33" i="2"/>
  <c r="E37" i="2"/>
  <c r="E34" i="2"/>
  <c r="E35" i="2"/>
  <c r="E36" i="2"/>
  <c r="E33" i="2"/>
  <c r="D34" i="2"/>
  <c r="D35" i="2"/>
  <c r="D36" i="2"/>
  <c r="D33" i="2"/>
  <c r="D44" i="2"/>
  <c r="F3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D3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AI28" i="2"/>
  <c r="AI49" i="2" s="1"/>
  <c r="AH28" i="2"/>
  <c r="AH49" i="2" s="1"/>
  <c r="AG28" i="2"/>
  <c r="AG49" i="2" s="1"/>
  <c r="AF28" i="2"/>
  <c r="AF49" i="2" s="1"/>
  <c r="AE28" i="2"/>
  <c r="AE49" i="2" s="1"/>
  <c r="AD28" i="2"/>
  <c r="AD49" i="2" s="1"/>
  <c r="AC28" i="2"/>
  <c r="AC49" i="2" s="1"/>
  <c r="AB28" i="2"/>
  <c r="AB49" i="2" s="1"/>
  <c r="AA28" i="2"/>
  <c r="AA49" i="2" s="1"/>
  <c r="Z28" i="2"/>
  <c r="Z49" i="2" s="1"/>
  <c r="Y28" i="2"/>
  <c r="Y49" i="2" s="1"/>
  <c r="X28" i="2"/>
  <c r="X49" i="2" s="1"/>
  <c r="W28" i="2"/>
  <c r="W49" i="2" s="1"/>
  <c r="V28" i="2"/>
  <c r="V49" i="2" s="1"/>
  <c r="U28" i="2"/>
  <c r="U49" i="2" s="1"/>
  <c r="T28" i="2"/>
  <c r="T49" i="2" s="1"/>
  <c r="S28" i="2"/>
  <c r="S49" i="2" s="1"/>
  <c r="R28" i="2"/>
  <c r="R49" i="2" s="1"/>
  <c r="Q28" i="2"/>
  <c r="Q49" i="2" s="1"/>
  <c r="P28" i="2"/>
  <c r="P49" i="2" s="1"/>
  <c r="O28" i="2"/>
  <c r="O49" i="2" s="1"/>
  <c r="N28" i="2"/>
  <c r="N49" i="2" s="1"/>
  <c r="M28" i="2"/>
  <c r="M49" i="2" s="1"/>
  <c r="L28" i="2"/>
  <c r="L49" i="2" s="1"/>
  <c r="K28" i="2"/>
  <c r="K49" i="2" s="1"/>
  <c r="J28" i="2"/>
  <c r="J49" i="2" s="1"/>
  <c r="I28" i="2"/>
  <c r="I49" i="2" s="1"/>
  <c r="H28" i="2"/>
  <c r="H49" i="2" s="1"/>
  <c r="G28" i="2"/>
  <c r="G49" i="2" s="1"/>
  <c r="F28" i="2"/>
  <c r="F49" i="2" s="1"/>
  <c r="E28" i="2"/>
  <c r="E49" i="2" s="1"/>
  <c r="D28" i="2"/>
  <c r="D49" i="2" s="1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V14" i="2" s="1"/>
  <c r="U12" i="2"/>
  <c r="U14" i="2" s="1"/>
  <c r="T12" i="2"/>
  <c r="T14" i="2" s="1"/>
  <c r="S12" i="2"/>
  <c r="S14" i="2" s="1"/>
  <c r="R12" i="2"/>
  <c r="R14" i="2" s="1"/>
  <c r="Q12" i="2"/>
  <c r="Q14" i="2" s="1"/>
  <c r="P12" i="2"/>
  <c r="O12" i="2"/>
  <c r="N12" i="2"/>
  <c r="N58" i="2" s="1"/>
  <c r="M12" i="2"/>
  <c r="M14" i="2" s="1"/>
  <c r="L12" i="2"/>
  <c r="L14" i="2" s="1"/>
  <c r="K12" i="2"/>
  <c r="K14" i="2" s="1"/>
  <c r="J12" i="2"/>
  <c r="J14" i="2" s="1"/>
  <c r="I12" i="2"/>
  <c r="I14" i="2" s="1"/>
  <c r="H12" i="2"/>
  <c r="G12" i="2"/>
  <c r="F12" i="2"/>
  <c r="F14" i="2" s="1"/>
  <c r="E12" i="2"/>
  <c r="E14" i="2" s="1"/>
  <c r="D12" i="2"/>
  <c r="D14" i="2" s="1"/>
  <c r="AI8" i="2"/>
  <c r="AI14" i="2" s="1"/>
  <c r="AH8" i="2"/>
  <c r="AH14" i="2" s="1"/>
  <c r="AG8" i="2"/>
  <c r="AG14" i="2" s="1"/>
  <c r="AF8" i="2"/>
  <c r="AE8" i="2"/>
  <c r="AD8" i="2"/>
  <c r="AD14" i="2" s="1"/>
  <c r="AC8" i="2"/>
  <c r="AC14" i="2" s="1"/>
  <c r="AB8" i="2"/>
  <c r="AB14" i="2" s="1"/>
  <c r="AA8" i="2"/>
  <c r="AA14" i="2" s="1"/>
  <c r="Z8" i="2"/>
  <c r="Y8" i="2"/>
  <c r="Y14" i="2" s="1"/>
  <c r="E104" i="2" l="1"/>
  <c r="D88" i="2"/>
  <c r="D87" i="2"/>
  <c r="D85" i="2"/>
  <c r="AE59" i="2"/>
  <c r="G53" i="2"/>
  <c r="W59" i="2"/>
  <c r="O59" i="2"/>
  <c r="Z14" i="2"/>
  <c r="AF59" i="2"/>
  <c r="P59" i="2"/>
  <c r="X59" i="2"/>
  <c r="H59" i="2"/>
  <c r="AF14" i="2"/>
  <c r="X14" i="2"/>
  <c r="P14" i="2"/>
  <c r="H14" i="2"/>
  <c r="AE14" i="2"/>
  <c r="W14" i="2"/>
  <c r="O14" i="2"/>
  <c r="G14" i="2"/>
  <c r="N14" i="2"/>
  <c r="AD56" i="2"/>
  <c r="F55" i="2"/>
  <c r="V59" i="2"/>
  <c r="Z59" i="2"/>
  <c r="AH59" i="2"/>
  <c r="J59" i="2"/>
  <c r="R59" i="2"/>
  <c r="S59" i="2"/>
  <c r="AB59" i="2"/>
  <c r="D59" i="2"/>
  <c r="L59" i="2"/>
  <c r="T56" i="2"/>
  <c r="K59" i="2"/>
  <c r="AI59" i="2"/>
  <c r="AA59" i="2"/>
  <c r="Y59" i="2"/>
  <c r="AG59" i="2"/>
  <c r="I59" i="2"/>
  <c r="Q59" i="2"/>
  <c r="AC59" i="2"/>
  <c r="E59" i="2"/>
  <c r="M59" i="2"/>
  <c r="U59" i="2"/>
  <c r="D53" i="2"/>
  <c r="E53" i="2"/>
  <c r="M53" i="2"/>
  <c r="U53" i="2"/>
  <c r="AC53" i="2"/>
  <c r="E54" i="2"/>
  <c r="M54" i="2"/>
  <c r="U54" i="2"/>
  <c r="AC54" i="2"/>
  <c r="E55" i="2"/>
  <c r="M55" i="2"/>
  <c r="U55" i="2"/>
  <c r="AC55" i="2"/>
  <c r="E56" i="2"/>
  <c r="M56" i="2"/>
  <c r="U56" i="2"/>
  <c r="AC56" i="2"/>
  <c r="E57" i="2"/>
  <c r="M57" i="2"/>
  <c r="U57" i="2"/>
  <c r="AC57" i="2"/>
  <c r="E58" i="2"/>
  <c r="M58" i="2"/>
  <c r="U58" i="2"/>
  <c r="AC58" i="2"/>
  <c r="T53" i="2"/>
  <c r="AB54" i="2"/>
  <c r="D56" i="2"/>
  <c r="D57" i="2"/>
  <c r="AB57" i="2"/>
  <c r="AB58" i="2"/>
  <c r="T59" i="2"/>
  <c r="N53" i="2"/>
  <c r="N54" i="2"/>
  <c r="V55" i="2"/>
  <c r="F57" i="2"/>
  <c r="V58" i="2"/>
  <c r="O53" i="2"/>
  <c r="W53" i="2"/>
  <c r="AE53" i="2"/>
  <c r="G54" i="2"/>
  <c r="O54" i="2"/>
  <c r="W54" i="2"/>
  <c r="AE54" i="2"/>
  <c r="G55" i="2"/>
  <c r="O55" i="2"/>
  <c r="W55" i="2"/>
  <c r="AE55" i="2"/>
  <c r="G56" i="2"/>
  <c r="O56" i="2"/>
  <c r="W56" i="2"/>
  <c r="AE56" i="2"/>
  <c r="G57" i="2"/>
  <c r="O57" i="2"/>
  <c r="W57" i="2"/>
  <c r="AE57" i="2"/>
  <c r="G58" i="2"/>
  <c r="O58" i="2"/>
  <c r="W58" i="2"/>
  <c r="AE58" i="2"/>
  <c r="G59" i="2"/>
  <c r="L53" i="2"/>
  <c r="L54" i="2"/>
  <c r="T55" i="2"/>
  <c r="AB56" i="2"/>
  <c r="L58" i="2"/>
  <c r="F54" i="2"/>
  <c r="N55" i="2"/>
  <c r="V56" i="2"/>
  <c r="AD57" i="2"/>
  <c r="F59" i="2"/>
  <c r="H53" i="2"/>
  <c r="P53" i="2"/>
  <c r="X53" i="2"/>
  <c r="AF53" i="2"/>
  <c r="H54" i="2"/>
  <c r="P54" i="2"/>
  <c r="X54" i="2"/>
  <c r="AF54" i="2"/>
  <c r="H55" i="2"/>
  <c r="P55" i="2"/>
  <c r="X55" i="2"/>
  <c r="AF55" i="2"/>
  <c r="H56" i="2"/>
  <c r="P56" i="2"/>
  <c r="X56" i="2"/>
  <c r="AF56" i="2"/>
  <c r="H57" i="2"/>
  <c r="P57" i="2"/>
  <c r="X57" i="2"/>
  <c r="AF57" i="2"/>
  <c r="H58" i="2"/>
  <c r="P58" i="2"/>
  <c r="X58" i="2"/>
  <c r="AF58" i="2"/>
  <c r="T54" i="2"/>
  <c r="AB55" i="2"/>
  <c r="L57" i="2"/>
  <c r="T58" i="2"/>
  <c r="F53" i="2"/>
  <c r="V54" i="2"/>
  <c r="N56" i="2"/>
  <c r="V57" i="2"/>
  <c r="N59" i="2"/>
  <c r="I53" i="2"/>
  <c r="Q53" i="2"/>
  <c r="Y53" i="2"/>
  <c r="AG53" i="2"/>
  <c r="I54" i="2"/>
  <c r="Q54" i="2"/>
  <c r="Y54" i="2"/>
  <c r="AG54" i="2"/>
  <c r="I55" i="2"/>
  <c r="Q55" i="2"/>
  <c r="Y55" i="2"/>
  <c r="AG55" i="2"/>
  <c r="I56" i="2"/>
  <c r="Q56" i="2"/>
  <c r="Y56" i="2"/>
  <c r="AG56" i="2"/>
  <c r="I57" i="2"/>
  <c r="Q57" i="2"/>
  <c r="Y57" i="2"/>
  <c r="AG57" i="2"/>
  <c r="I58" i="2"/>
  <c r="Q58" i="2"/>
  <c r="Y58" i="2"/>
  <c r="AG58" i="2"/>
  <c r="D54" i="2"/>
  <c r="L55" i="2"/>
  <c r="L56" i="2"/>
  <c r="T57" i="2"/>
  <c r="V53" i="2"/>
  <c r="AD54" i="2"/>
  <c r="F56" i="2"/>
  <c r="N57" i="2"/>
  <c r="F58" i="2"/>
  <c r="AD58" i="2"/>
  <c r="AD59" i="2"/>
  <c r="J53" i="2"/>
  <c r="R53" i="2"/>
  <c r="Z53" i="2"/>
  <c r="AH53" i="2"/>
  <c r="J54" i="2"/>
  <c r="R54" i="2"/>
  <c r="Z54" i="2"/>
  <c r="AH54" i="2"/>
  <c r="J55" i="2"/>
  <c r="R55" i="2"/>
  <c r="Z55" i="2"/>
  <c r="AH55" i="2"/>
  <c r="J56" i="2"/>
  <c r="R56" i="2"/>
  <c r="Z56" i="2"/>
  <c r="AH56" i="2"/>
  <c r="J57" i="2"/>
  <c r="R57" i="2"/>
  <c r="Z57" i="2"/>
  <c r="AH57" i="2"/>
  <c r="J58" i="2"/>
  <c r="R58" i="2"/>
  <c r="Z58" i="2"/>
  <c r="AH58" i="2"/>
  <c r="AB53" i="2"/>
  <c r="D55" i="2"/>
  <c r="D58" i="2"/>
  <c r="AD53" i="2"/>
  <c r="AD55" i="2"/>
  <c r="K53" i="2"/>
  <c r="S53" i="2"/>
  <c r="AA53" i="2"/>
  <c r="AI53" i="2"/>
  <c r="K54" i="2"/>
  <c r="S54" i="2"/>
  <c r="AA54" i="2"/>
  <c r="AI54" i="2"/>
  <c r="K55" i="2"/>
  <c r="S55" i="2"/>
  <c r="AA55" i="2"/>
  <c r="AI55" i="2"/>
  <c r="K56" i="2"/>
  <c r="S56" i="2"/>
  <c r="AA56" i="2"/>
  <c r="AI56" i="2"/>
  <c r="K57" i="2"/>
  <c r="S57" i="2"/>
  <c r="AA57" i="2"/>
  <c r="AI57" i="2"/>
  <c r="K58" i="2"/>
  <c r="S58" i="2"/>
  <c r="AA58" i="2"/>
  <c r="AI58" i="2"/>
  <c r="G68" i="2" l="1"/>
  <c r="I68" i="2"/>
  <c r="H68" i="2"/>
  <c r="K68" i="2"/>
  <c r="F68" i="2"/>
  <c r="H66" i="2"/>
  <c r="F67" i="2"/>
  <c r="F64" i="2"/>
  <c r="I66" i="2"/>
  <c r="I64" i="2"/>
  <c r="I62" i="2"/>
  <c r="H62" i="2"/>
  <c r="J68" i="2"/>
  <c r="D63" i="2"/>
  <c r="J64" i="2"/>
  <c r="G66" i="2"/>
  <c r="G64" i="2"/>
  <c r="G62" i="2"/>
  <c r="J65" i="2"/>
  <c r="H63" i="2"/>
  <c r="H64" i="2"/>
  <c r="D68" i="2"/>
  <c r="H65" i="2"/>
  <c r="E66" i="2"/>
  <c r="E64" i="2"/>
  <c r="D67" i="2"/>
  <c r="K67" i="2"/>
  <c r="K65" i="2"/>
  <c r="K63" i="2"/>
  <c r="F63" i="2"/>
  <c r="J67" i="2"/>
  <c r="D62" i="2"/>
  <c r="E62" i="2"/>
  <c r="D64" i="2"/>
  <c r="I67" i="2"/>
  <c r="I65" i="2"/>
  <c r="I63" i="2"/>
  <c r="F62" i="2"/>
  <c r="J66" i="2"/>
  <c r="J62" i="2"/>
  <c r="G65" i="2"/>
  <c r="D66" i="2"/>
  <c r="F65" i="2"/>
  <c r="H67" i="2"/>
  <c r="E67" i="2"/>
  <c r="E65" i="2"/>
  <c r="E63" i="2"/>
  <c r="D65" i="2"/>
  <c r="G67" i="2"/>
  <c r="G63" i="2"/>
  <c r="F66" i="2"/>
  <c r="K66" i="2"/>
  <c r="K64" i="2"/>
  <c r="K62" i="2"/>
  <c r="J63" i="2"/>
</calcChain>
</file>

<file path=xl/sharedStrings.xml><?xml version="1.0" encoding="utf-8"?>
<sst xmlns="http://schemas.openxmlformats.org/spreadsheetml/2006/main" count="83" uniqueCount="40">
  <si>
    <t>Total US Construction Volume (x1m) FRED</t>
  </si>
  <si>
    <t>Total volume (IHS Markit)</t>
  </si>
  <si>
    <t>Total Volume Raleigh</t>
  </si>
  <si>
    <t>Location Factor</t>
  </si>
  <si>
    <t>Sector</t>
  </si>
  <si>
    <t>Residential Building, real (Mill. Of 2012 US Dollars)</t>
  </si>
  <si>
    <t>Commercial, real (Mill. Of 2012 US Dollars)</t>
  </si>
  <si>
    <t>Total Manufacturing, real (Mill. Of 2012 US Dollars)</t>
  </si>
  <si>
    <t>Total Healthcare Building, real (Mill. Of 2012 US Dollars)</t>
  </si>
  <si>
    <t>Total Education Building, real (Mill. Of 2012 US Dollars)</t>
  </si>
  <si>
    <t>Religious Buildings, real (Mill. Of 2012 US Dollars)</t>
  </si>
  <si>
    <t>Total Amusement, real (Mill. Of 2012 US Dollars)</t>
  </si>
  <si>
    <t>Government Buildings, real (Mill. Of 2012 US Dollars)</t>
  </si>
  <si>
    <t>Communications, real (Mill. Of 2012 US Dollars)</t>
  </si>
  <si>
    <t>Public Recreation, real (Mill. Of 2012 US Dollars)</t>
  </si>
  <si>
    <t>Other</t>
  </si>
  <si>
    <t>Infrastructure, real (Mill. Of 2012 US Dollars)</t>
  </si>
  <si>
    <t>Location Factors</t>
  </si>
  <si>
    <t>Residential</t>
  </si>
  <si>
    <t>Commercial</t>
  </si>
  <si>
    <t>Manufacturing</t>
  </si>
  <si>
    <t>Healthcare</t>
  </si>
  <si>
    <t>Education</t>
  </si>
  <si>
    <t>Infrastructure</t>
  </si>
  <si>
    <t>Use this for models</t>
  </si>
  <si>
    <t>Calculated Totals</t>
  </si>
  <si>
    <t>Annual</t>
  </si>
  <si>
    <t>Time</t>
  </si>
  <si>
    <t>IHS</t>
  </si>
  <si>
    <t>Fred Cal</t>
  </si>
  <si>
    <t>Diff</t>
  </si>
  <si>
    <t xml:space="preserve">Margin </t>
  </si>
  <si>
    <t>Result</t>
  </si>
  <si>
    <t>FRED Calculated</t>
  </si>
  <si>
    <t>New Method</t>
  </si>
  <si>
    <t>Sum</t>
  </si>
  <si>
    <t>Percent Change, total construction</t>
  </si>
  <si>
    <t>IHS Markit</t>
  </si>
  <si>
    <t xml:space="preserve">New Method 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</si>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</sst>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9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00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D8EBB7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4" fontId="3" fillId="0" borderId="0" xfId="0" applyNumberFormat="1" applyFont="1"/>
    <xf numFmtId="0" fontId="4" fillId="0" borderId="0" xfId="0" applyFont="1"/>
    <xf numFmtId="44" fontId="0" fillId="0" borderId="0" xfId="1" applyFont="1"/>
    <xf numFmtId="44" fontId="0" fillId="2" borderId="0" xfId="1" applyFont="1" applyFill="1"/>
    <xf numFmtId="44" fontId="0" fillId="0" borderId="0" xfId="0" applyNumberFormat="1"/>
    <xf numFmtId="4" fontId="5" fillId="0" borderId="0" xfId="2" applyNumberFormat="1"/>
    <xf numFmtId="4" fontId="5" fillId="3" borderId="0" xfId="2" applyNumberFormat="1" applyFill="1"/>
    <xf numFmtId="164" fontId="0" fillId="0" borderId="0" xfId="0" applyNumberFormat="1"/>
    <xf numFmtId="0" fontId="3" fillId="0" borderId="0" xfId="0" applyFont="1"/>
    <xf numFmtId="0" fontId="6" fillId="0" borderId="0" xfId="0" applyFont="1" applyAlignment="1">
      <alignment horizontal="left" indent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4" fontId="0" fillId="0" borderId="0" xfId="0" applyNumberFormat="1"/>
    <xf numFmtId="0" fontId="2" fillId="0" borderId="0" xfId="0" applyFont="1"/>
    <xf numFmtId="2" fontId="0" fillId="0" borderId="0" xfId="0" applyNumberFormat="1"/>
    <xf numFmtId="0" fontId="7" fillId="0" borderId="0" xfId="3"/>
    <xf numFmtId="0" fontId="0" fillId="0" borderId="0" xfId="0" applyAlignment="1">
      <alignment horizontal="center" vertical="center" textRotation="90"/>
    </xf>
    <xf numFmtId="0" fontId="8" fillId="0" borderId="0" xfId="0" applyFont="1" applyAlignment="1">
      <alignment horizontal="left" vertical="center"/>
    </xf>
    <xf numFmtId="0" fontId="4" fillId="4" borderId="0" xfId="0" applyFont="1" applyFill="1"/>
    <xf numFmtId="0" fontId="4" fillId="0" borderId="1" xfId="0" applyFont="1" applyBorder="1"/>
    <xf numFmtId="0" fontId="2" fillId="4" borderId="0" xfId="0" applyFont="1" applyFill="1"/>
    <xf numFmtId="0" fontId="0" fillId="4" borderId="0" xfId="0" applyFill="1"/>
    <xf numFmtId="1" fontId="0" fillId="0" borderId="0" xfId="0" applyNumberFormat="1"/>
    <xf numFmtId="169" fontId="4" fillId="0" borderId="0" xfId="4" applyNumberFormat="1" applyFont="1"/>
  </cellXfs>
  <cellStyles count="5">
    <cellStyle name="Currency" xfId="1" builtinId="4"/>
    <cellStyle name="Hyperlink" xfId="3" builtinId="8"/>
    <cellStyle name="Normal" xfId="0" builtinId="0"/>
    <cellStyle name="Normal 2" xfId="2" xr:uid="{21A26869-2870-4096-868A-534C0BF90E76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FRED</a:t>
            </a:r>
            <a:r>
              <a:rPr lang="en-US" baseline="0"/>
              <a:t> Calculated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'Washington DC'!$C$62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'Washington DC'!$D$61:$K$61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'Washington DC'!$D$62:$K$62</c:f>
              <c:numCache>
                <c:formatCode>_("$"* #,##0.00_);_("$"* \(#,##0.00\);_("$"* "-"??_);_(@_)</c:formatCode>
                <c:ptCount val="8"/>
                <c:pt idx="0">
                  <c:v>15574.318462466739</c:v>
                </c:pt>
                <c:pt idx="1">
                  <c:v>16870.026226884082</c:v>
                </c:pt>
                <c:pt idx="2">
                  <c:v>16341.056683334788</c:v>
                </c:pt>
                <c:pt idx="3">
                  <c:v>17474.717411413167</c:v>
                </c:pt>
                <c:pt idx="4">
                  <c:v>17793.321531210113</c:v>
                </c:pt>
                <c:pt idx="5">
                  <c:v>20593.973358288458</c:v>
                </c:pt>
                <c:pt idx="6">
                  <c:v>19622.330000000002</c:v>
                </c:pt>
                <c:pt idx="7">
                  <c:v>17815.573750000003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8-4743-B941-C3FD4AEA2A1B}"/>
            </c:ext>
          </c:extLst>
        </c:ser>
        <c:ser>
          <c:idx val="1"/>
          <c:order val="1"/>
          <c:tx>
            <c:strRef>
              <c:f>'Washington DC'!$C$63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'Washington DC'!$D$61:$K$61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'Washington DC'!$D$63:$K$63</c:f>
              <c:numCache>
                <c:formatCode>_("$"* #,##0.00_);_("$"* \(#,##0.00\);_("$"* "-"??_);_(@_)</c:formatCode>
                <c:ptCount val="8"/>
                <c:pt idx="0">
                  <c:v>3516.8666093253305</c:v>
                </c:pt>
                <c:pt idx="1">
                  <c:v>3684.7156398200427</c:v>
                </c:pt>
                <c:pt idx="2">
                  <c:v>3932.5171959482127</c:v>
                </c:pt>
                <c:pt idx="3">
                  <c:v>4096.7823261084986</c:v>
                </c:pt>
                <c:pt idx="4">
                  <c:v>3913.9152315058482</c:v>
                </c:pt>
                <c:pt idx="5">
                  <c:v>3502.9082524453715</c:v>
                </c:pt>
                <c:pt idx="6">
                  <c:v>3429.7379999999994</c:v>
                </c:pt>
                <c:pt idx="7">
                  <c:v>3376.3795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8-4743-B941-C3FD4AEA2A1B}"/>
            </c:ext>
          </c:extLst>
        </c:ser>
        <c:ser>
          <c:idx val="2"/>
          <c:order val="2"/>
          <c:tx>
            <c:strRef>
              <c:f>'Washington DC'!$C$64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'Washington DC'!$D$61:$K$61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'Washington DC'!$D$64:$K$64</c:f>
              <c:numCache>
                <c:formatCode>_("$"* #,##0.00_);_("$"* \(#,##0.00\);_("$"* "-"??_);_(@_)</c:formatCode>
                <c:ptCount val="8"/>
                <c:pt idx="0">
                  <c:v>357.40965787037817</c:v>
                </c:pt>
                <c:pt idx="1">
                  <c:v>323.31601783882235</c:v>
                </c:pt>
                <c:pt idx="2">
                  <c:v>328.03818905727104</c:v>
                </c:pt>
                <c:pt idx="3">
                  <c:v>366.16823257229396</c:v>
                </c:pt>
                <c:pt idx="4">
                  <c:v>335.62142413061895</c:v>
                </c:pt>
                <c:pt idx="5">
                  <c:v>323.91518139714697</c:v>
                </c:pt>
                <c:pt idx="6">
                  <c:v>321.80850000000004</c:v>
                </c:pt>
                <c:pt idx="7">
                  <c:v>311.69775000000004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48-4743-B941-C3FD4AEA2A1B}"/>
            </c:ext>
          </c:extLst>
        </c:ser>
        <c:ser>
          <c:idx val="3"/>
          <c:order val="3"/>
          <c:tx>
            <c:strRef>
              <c:f>'Washington DC'!$C$65</c:f>
              <c:strCache>
                <c:ptCount val="1"/>
                <c:pt idx="0">
                  <c:v>Healthcare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'Washington DC'!$D$61:$K$61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'Washington DC'!$D$65:$K$65</c:f>
              <c:numCache>
                <c:formatCode>_("$"* #,##0.00_);_("$"* \(#,##0.00\);_("$"* "-"??_);_(@_)</c:formatCode>
                <c:ptCount val="8"/>
                <c:pt idx="0">
                  <c:v>722.38975941530521</c:v>
                </c:pt>
                <c:pt idx="1">
                  <c:v>776.17910138558045</c:v>
                </c:pt>
                <c:pt idx="2">
                  <c:v>788.48147167446791</c:v>
                </c:pt>
                <c:pt idx="3">
                  <c:v>846.31539379506751</c:v>
                </c:pt>
                <c:pt idx="4">
                  <c:v>846.38306396340738</c:v>
                </c:pt>
                <c:pt idx="5">
                  <c:v>842.49207866156576</c:v>
                </c:pt>
                <c:pt idx="6">
                  <c:v>907.76075000000014</c:v>
                </c:pt>
                <c:pt idx="7">
                  <c:v>940.24125000000004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48-4743-B941-C3FD4AEA2A1B}"/>
            </c:ext>
          </c:extLst>
        </c:ser>
        <c:ser>
          <c:idx val="4"/>
          <c:order val="4"/>
          <c:tx>
            <c:strRef>
              <c:f>'Washington DC'!$C$66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'Washington DC'!$D$61:$K$61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'Washington DC'!$D$66:$K$66</c:f>
              <c:numCache>
                <c:formatCode>_("$"* #,##0.00_);_("$"* \(#,##0.00\);_("$"* "-"??_);_(@_)</c:formatCode>
                <c:ptCount val="8"/>
                <c:pt idx="0">
                  <c:v>2989.7941092416463</c:v>
                </c:pt>
                <c:pt idx="1">
                  <c:v>3161.130590260444</c:v>
                </c:pt>
                <c:pt idx="2">
                  <c:v>3332.823434381919</c:v>
                </c:pt>
                <c:pt idx="3">
                  <c:v>3437.4115423018266</c:v>
                </c:pt>
                <c:pt idx="4">
                  <c:v>3472.8089902949914</c:v>
                </c:pt>
                <c:pt idx="5">
                  <c:v>3312.6686859557904</c:v>
                </c:pt>
                <c:pt idx="6">
                  <c:v>3311.7337500000003</c:v>
                </c:pt>
                <c:pt idx="7">
                  <c:v>3340.9480000000008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48-4743-B941-C3FD4AEA2A1B}"/>
            </c:ext>
          </c:extLst>
        </c:ser>
        <c:ser>
          <c:idx val="5"/>
          <c:order val="5"/>
          <c:tx>
            <c:strRef>
              <c:f>'Washington DC'!$C$67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'Washington DC'!$D$61:$K$61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'Washington DC'!$D$67:$K$67</c:f>
              <c:numCache>
                <c:formatCode>_("$"* #,##0.00_);_("$"* \(#,##0.00\);_("$"* "-"??_);_(@_)</c:formatCode>
                <c:ptCount val="8"/>
                <c:pt idx="0">
                  <c:v>1973.7830801178627</c:v>
                </c:pt>
                <c:pt idx="1">
                  <c:v>2150.7282713319664</c:v>
                </c:pt>
                <c:pt idx="2">
                  <c:v>2280.3088861748288</c:v>
                </c:pt>
                <c:pt idx="3">
                  <c:v>2336.9013715282249</c:v>
                </c:pt>
                <c:pt idx="4">
                  <c:v>2592.9638267133614</c:v>
                </c:pt>
                <c:pt idx="5">
                  <c:v>2500.8564960241147</c:v>
                </c:pt>
                <c:pt idx="6">
                  <c:v>2346.4610000000002</c:v>
                </c:pt>
                <c:pt idx="7">
                  <c:v>2279.0235000000002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48-4743-B941-C3FD4AEA2A1B}"/>
            </c:ext>
          </c:extLst>
        </c:ser>
        <c:ser>
          <c:idx val="6"/>
          <c:order val="6"/>
          <c:tx>
            <c:strRef>
              <c:f>'Washington DC'!$C$68</c:f>
              <c:strCache>
                <c:ptCount val="1"/>
                <c:pt idx="0">
                  <c:v>Infrastructure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'Washington DC'!$D$61:$K$61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'Washington DC'!$D$68:$K$68</c:f>
              <c:numCache>
                <c:formatCode>_("$"* #,##0.00_);_("$"* \(#,##0.00\);_("$"* "-"??_);_(@_)</c:formatCode>
                <c:ptCount val="8"/>
                <c:pt idx="0">
                  <c:v>5442.6787473650129</c:v>
                </c:pt>
                <c:pt idx="1">
                  <c:v>4998.7922255521798</c:v>
                </c:pt>
                <c:pt idx="2">
                  <c:v>5271.2504442843938</c:v>
                </c:pt>
                <c:pt idx="3">
                  <c:v>6074.321642537142</c:v>
                </c:pt>
                <c:pt idx="4">
                  <c:v>5963.8895942005583</c:v>
                </c:pt>
                <c:pt idx="5">
                  <c:v>5528.9734991089699</c:v>
                </c:pt>
                <c:pt idx="6">
                  <c:v>5813.8006962936333</c:v>
                </c:pt>
                <c:pt idx="7">
                  <c:v>5849.0873229931194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48-4743-B941-C3FD4AEA2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9443551"/>
        <c:axId val="1599452703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'Washington DC'!$C$69</c15:sqref>
                        </c15:formulaRef>
                      </c:ext>
                    </c:extLst>
                    <c:strCache>
                      <c:ptCount val="1"/>
                      <c:pt idx="0">
                        <c:v>sum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'Washington DC'!$D$61:$K$61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'Washington DC'!$D$69:$K$69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8"/>
                      <c:pt idx="0">
                        <c:v>30577.24042580228</c:v>
                      </c:pt>
                      <c:pt idx="1">
                        <c:v>31964.888073073114</c:v>
                      </c:pt>
                      <c:pt idx="2">
                        <c:v>32274.476304855885</c:v>
                      </c:pt>
                      <c:pt idx="3">
                        <c:v>34632.61792025622</c:v>
                      </c:pt>
                      <c:pt idx="4">
                        <c:v>34918.9036620189</c:v>
                      </c:pt>
                      <c:pt idx="5">
                        <c:v>36605.787551881418</c:v>
                      </c:pt>
                      <c:pt idx="6">
                        <c:v>35753.632696293629</c:v>
                      </c:pt>
                      <c:pt idx="7">
                        <c:v>33912.951072993121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8548-4743-B941-C3FD4AEA2A1B}"/>
                  </c:ext>
                </c:extLst>
              </c15:ser>
            </c15:filteredBarSeries>
          </c:ext>
        </c:extLst>
      </c:barChart>
      <c:catAx>
        <c:axId val="159944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452703"/>
        <c:crosses val="autoZero"/>
        <c:auto val="1"/>
        <c:lblAlgn val="ctr"/>
        <c:lblOffset val="100"/>
        <c:noMultiLvlLbl val="0"/>
      </c:catAx>
      <c:valAx>
        <c:axId val="15994527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44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'Washington DC'!$C$33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'Washington DC'!$D$32:$K$32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'Washington DC'!$D$33:$K$33</c:f>
              <c:numCache>
                <c:formatCode>_("$"* #,##0.00_);_("$"* \(#,##0.00\);_("$"* "-"??_);_(@_)</c:formatCode>
                <c:ptCount val="8"/>
                <c:pt idx="0">
                  <c:v>13892.1675</c:v>
                </c:pt>
                <c:pt idx="1">
                  <c:v>14521.924999999999</c:v>
                </c:pt>
                <c:pt idx="2">
                  <c:v>13495.127500000001</c:v>
                </c:pt>
                <c:pt idx="3">
                  <c:v>13710.727500000001</c:v>
                </c:pt>
                <c:pt idx="4">
                  <c:v>13462.032500000001</c:v>
                </c:pt>
                <c:pt idx="5">
                  <c:v>15675.7675</c:v>
                </c:pt>
                <c:pt idx="6">
                  <c:v>15094.099999999999</c:v>
                </c:pt>
                <c:pt idx="7">
                  <c:v>13704.287500000002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7-46C8-A46F-5E1EE0A2346F}"/>
            </c:ext>
          </c:extLst>
        </c:ser>
        <c:ser>
          <c:idx val="1"/>
          <c:order val="1"/>
          <c:tx>
            <c:strRef>
              <c:f>'Washington DC'!$C$34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'Washington DC'!$D$32:$K$32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'Washington DC'!$D$34:$K$34</c:f>
              <c:numCache>
                <c:formatCode>_("$"* #,##0.00_);_("$"* \(#,##0.00\);_("$"* "-"??_);_(@_)</c:formatCode>
                <c:ptCount val="8"/>
                <c:pt idx="0">
                  <c:v>3134.6224999999999</c:v>
                </c:pt>
                <c:pt idx="1">
                  <c:v>3172.7275</c:v>
                </c:pt>
                <c:pt idx="2">
                  <c:v>3245.9550000000004</c:v>
                </c:pt>
                <c:pt idx="3">
                  <c:v>3207.4124999999999</c:v>
                </c:pt>
                <c:pt idx="4">
                  <c:v>2960.5475000000001</c:v>
                </c:pt>
                <c:pt idx="5">
                  <c:v>2665.335</c:v>
                </c:pt>
                <c:pt idx="6">
                  <c:v>2638.2599999999998</c:v>
                </c:pt>
                <c:pt idx="7">
                  <c:v>2597.2150000000001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7-46C8-A46F-5E1EE0A2346F}"/>
            </c:ext>
          </c:extLst>
        </c:ser>
        <c:ser>
          <c:idx val="2"/>
          <c:order val="2"/>
          <c:tx>
            <c:strRef>
              <c:f>'Washington DC'!$C$35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'Washington DC'!$D$32:$K$32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'Washington DC'!$D$35:$K$35</c:f>
              <c:numCache>
                <c:formatCode>_("$"* #,##0.00_);_("$"* \(#,##0.00\);_("$"* "-"??_);_(@_)</c:formatCode>
                <c:ptCount val="8"/>
                <c:pt idx="0">
                  <c:v>318.755</c:v>
                </c:pt>
                <c:pt idx="1">
                  <c:v>278.45749999999998</c:v>
                </c:pt>
                <c:pt idx="2">
                  <c:v>270.73500000000001</c:v>
                </c:pt>
                <c:pt idx="3">
                  <c:v>286.745</c:v>
                </c:pt>
                <c:pt idx="4">
                  <c:v>253.83249999999998</c:v>
                </c:pt>
                <c:pt idx="5">
                  <c:v>246.5</c:v>
                </c:pt>
                <c:pt idx="6">
                  <c:v>247.54499999999999</c:v>
                </c:pt>
                <c:pt idx="7">
                  <c:v>239.76749999999998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B7-46C8-A46F-5E1EE0A2346F}"/>
            </c:ext>
          </c:extLst>
        </c:ser>
        <c:ser>
          <c:idx val="3"/>
          <c:order val="3"/>
          <c:tx>
            <c:strRef>
              <c:f>'Washington DC'!$C$36</c:f>
              <c:strCache>
                <c:ptCount val="1"/>
                <c:pt idx="0">
                  <c:v>Healthcare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'Washington DC'!$D$32:$K$32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'Washington DC'!$D$36:$K$36</c:f>
              <c:numCache>
                <c:formatCode>_("$"* #,##0.00_);_("$"* \(#,##0.00\);_("$"* "-"??_);_(@_)</c:formatCode>
                <c:ptCount val="8"/>
                <c:pt idx="0">
                  <c:v>644.10500000000002</c:v>
                </c:pt>
                <c:pt idx="1">
                  <c:v>668.12</c:v>
                </c:pt>
                <c:pt idx="2">
                  <c:v>650.96</c:v>
                </c:pt>
                <c:pt idx="3">
                  <c:v>662.35749999999996</c:v>
                </c:pt>
                <c:pt idx="4">
                  <c:v>640.28250000000003</c:v>
                </c:pt>
                <c:pt idx="5">
                  <c:v>641.38499999999999</c:v>
                </c:pt>
                <c:pt idx="6">
                  <c:v>698.27750000000003</c:v>
                </c:pt>
                <c:pt idx="7">
                  <c:v>723.26249999999993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B7-46C8-A46F-5E1EE0A2346F}"/>
            </c:ext>
          </c:extLst>
        </c:ser>
        <c:ser>
          <c:idx val="4"/>
          <c:order val="4"/>
          <c:tx>
            <c:strRef>
              <c:f>'Washington DC'!$C$37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'Washington DC'!$D$32:$K$32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'Washington DC'!$D$37:$K$37</c:f>
              <c:numCache>
                <c:formatCode>_("$"* #,##0.00_);_("$"* \(#,##0.00\);_("$"* "-"??_);_(@_)</c:formatCode>
                <c:ptCount val="8"/>
                <c:pt idx="0">
                  <c:v>2666.0625</c:v>
                </c:pt>
                <c:pt idx="1">
                  <c:v>2721.3425000000002</c:v>
                </c:pt>
                <c:pt idx="2">
                  <c:v>2751.0175000000004</c:v>
                </c:pt>
                <c:pt idx="3">
                  <c:v>2691.875</c:v>
                </c:pt>
                <c:pt idx="4">
                  <c:v>2627.3449999999998</c:v>
                </c:pt>
                <c:pt idx="5">
                  <c:v>2520.9900000000002</c:v>
                </c:pt>
                <c:pt idx="6">
                  <c:v>2547.4874999999997</c:v>
                </c:pt>
                <c:pt idx="7">
                  <c:v>2569.96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B7-46C8-A46F-5E1EE0A2346F}"/>
            </c:ext>
          </c:extLst>
        </c:ser>
        <c:ser>
          <c:idx val="5"/>
          <c:order val="5"/>
          <c:tx>
            <c:strRef>
              <c:f>'Washington DC'!$C$38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'Washington DC'!$D$32:$K$32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'Washington DC'!$D$38:$K$38</c:f>
              <c:numCache>
                <c:formatCode>_("$"* #,##0.00_);_("$"* \(#,##0.00\);_("$"* "-"??_);_(@_)</c:formatCode>
                <c:ptCount val="8"/>
                <c:pt idx="0">
                  <c:v>1759.6699999999998</c:v>
                </c:pt>
                <c:pt idx="1">
                  <c:v>1851.4849999999999</c:v>
                </c:pt>
                <c:pt idx="2">
                  <c:v>1882.3425</c:v>
                </c:pt>
                <c:pt idx="3">
                  <c:v>1829.0125</c:v>
                </c:pt>
                <c:pt idx="4">
                  <c:v>1961.7574999999999</c:v>
                </c:pt>
                <c:pt idx="5">
                  <c:v>1902.925</c:v>
                </c:pt>
                <c:pt idx="6">
                  <c:v>1804.97</c:v>
                </c:pt>
                <c:pt idx="7">
                  <c:v>1753.095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B7-46C8-A46F-5E1EE0A2346F}"/>
            </c:ext>
          </c:extLst>
        </c:ser>
        <c:ser>
          <c:idx val="6"/>
          <c:order val="6"/>
          <c:tx>
            <c:strRef>
              <c:f>'Washington DC'!$C$39</c:f>
              <c:strCache>
                <c:ptCount val="1"/>
                <c:pt idx="0">
                  <c:v>Infrastructure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'Washington DC'!$D$32:$K$32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'Washington DC'!$D$39:$K$39</c:f>
              <c:numCache>
                <c:formatCode>_("$"* #,##0.00_);_("$"* \(#,##0.00\);_("$"* "-"??_);_(@_)</c:formatCode>
                <c:ptCount val="8"/>
                <c:pt idx="0">
                  <c:v>4853.396566483907</c:v>
                </c:pt>
                <c:pt idx="1">
                  <c:v>4304.9359695967178</c:v>
                </c:pt>
                <c:pt idx="2">
                  <c:v>4353.102061080067</c:v>
                </c:pt>
                <c:pt idx="3">
                  <c:v>4752.8660456977677</c:v>
                </c:pt>
                <c:pt idx="4">
                  <c:v>4511.2458598278872</c:v>
                </c:pt>
                <c:pt idx="5">
                  <c:v>4207.3723086147975</c:v>
                </c:pt>
                <c:pt idx="6">
                  <c:v>4472.1543817643333</c:v>
                </c:pt>
                <c:pt idx="7">
                  <c:v>4499.2979407639377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B7-46C8-A46F-5E1EE0A23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0749327"/>
        <c:axId val="1830756815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'Washington DC'!$C$40</c15:sqref>
                        </c15:formulaRef>
                      </c:ext>
                    </c:extLst>
                    <c:strCache>
                      <c:ptCount val="1"/>
                      <c:pt idx="0">
                        <c:v>Sum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'Washington DC'!$D$32:$K$32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'Washington DC'!$D$40:$K$40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8"/>
                      <c:pt idx="0">
                        <c:v>27268.779066483905</c:v>
                      </c:pt>
                      <c:pt idx="1">
                        <c:v>27518.993469596717</c:v>
                      </c:pt>
                      <c:pt idx="2">
                        <c:v>26649.239561080067</c:v>
                      </c:pt>
                      <c:pt idx="3">
                        <c:v>27140.996045697764</c:v>
                      </c:pt>
                      <c:pt idx="4">
                        <c:v>26417.043359827891</c:v>
                      </c:pt>
                      <c:pt idx="5">
                        <c:v>27860.274808614799</c:v>
                      </c:pt>
                      <c:pt idx="6">
                        <c:v>27502.794381764328</c:v>
                      </c:pt>
                      <c:pt idx="7">
                        <c:v>26086.885440763945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4B7-46C8-A46F-5E1EE0A2346F}"/>
                  </c:ext>
                </c:extLst>
              </c15:ser>
            </c15:filteredBarSeries>
          </c:ext>
        </c:extLst>
      </c:barChart>
      <c:catAx>
        <c:axId val="183074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56815"/>
        <c:crosses val="autoZero"/>
        <c:auto val="1"/>
        <c:lblAlgn val="ctr"/>
        <c:lblOffset val="100"/>
        <c:noMultiLvlLbl val="0"/>
      </c:catAx>
      <c:valAx>
        <c:axId val="1830756815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4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'Washington DC'!$C$82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'Washington DC'!$D$81:$K$81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'Washington DC'!$D$82:$K$82</c:f>
              <c:numCache>
                <c:formatCode>_("$"* #,##0.00_);_("$"* \(#,##0.00\);_("$"* "-"??_);_(@_)</c:formatCode>
                <c:ptCount val="8"/>
                <c:pt idx="0">
                  <c:v>13409.414180894251</c:v>
                </c:pt>
                <c:pt idx="1">
                  <c:v>14248.569272993049</c:v>
                </c:pt>
                <c:pt idx="2">
                  <c:v>13466.11225592546</c:v>
                </c:pt>
                <c:pt idx="3">
                  <c:v>14251.359289089458</c:v>
                </c:pt>
                <c:pt idx="4">
                  <c:v>14156.973836356365</c:v>
                </c:pt>
                <c:pt idx="5">
                  <c:v>16175.388430724599</c:v>
                </c:pt>
                <c:pt idx="6">
                  <c:v>14920.651582737248</c:v>
                </c:pt>
                <c:pt idx="7">
                  <c:v>12938.118319185369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9-4B15-B306-F0441A67DC70}"/>
            </c:ext>
          </c:extLst>
        </c:ser>
        <c:ser>
          <c:idx val="1"/>
          <c:order val="1"/>
          <c:tx>
            <c:strRef>
              <c:f>'Washington DC'!$C$83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'Washington DC'!$D$81:$K$81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'Washington DC'!$D$83:$K$83</c:f>
              <c:numCache>
                <c:formatCode>_("$"* #,##0.00_);_("$"* \(#,##0.00\);_("$"* "-"??_);_(@_)</c:formatCode>
                <c:ptCount val="8"/>
                <c:pt idx="0">
                  <c:v>3024.8356473566746</c:v>
                </c:pt>
                <c:pt idx="1">
                  <c:v>3109.1641775716685</c:v>
                </c:pt>
                <c:pt idx="2">
                  <c:v>3235.5737519904801</c:v>
                </c:pt>
                <c:pt idx="3">
                  <c:v>3334.9585997921627</c:v>
                </c:pt>
                <c:pt idx="4">
                  <c:v>3114.983473531584</c:v>
                </c:pt>
                <c:pt idx="5">
                  <c:v>2751.9629104479418</c:v>
                </c:pt>
                <c:pt idx="6">
                  <c:v>2607.2839587632279</c:v>
                </c:pt>
                <c:pt idx="7">
                  <c:v>2451.1948183266832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9-4B15-B306-F0441A67DC70}"/>
            </c:ext>
          </c:extLst>
        </c:ser>
        <c:ser>
          <c:idx val="2"/>
          <c:order val="2"/>
          <c:tx>
            <c:strRef>
              <c:f>'Washington DC'!$C$84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'Washington DC'!$D$81:$K$81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'Washington DC'!$D$84:$K$84</c:f>
              <c:numCache>
                <c:formatCode>_("$"* #,##0.00_);_("$"* \(#,##0.00\);_("$"* "-"??_);_(@_)</c:formatCode>
                <c:ptCount val="8"/>
                <c:pt idx="0">
                  <c:v>307.60173690957555</c:v>
                </c:pt>
                <c:pt idx="1">
                  <c:v>272.82547034480433</c:v>
                </c:pt>
                <c:pt idx="2">
                  <c:v>269.90105740584335</c:v>
                </c:pt>
                <c:pt idx="3">
                  <c:v>298.10576195287774</c:v>
                </c:pt>
                <c:pt idx="4">
                  <c:v>267.16589392452454</c:v>
                </c:pt>
                <c:pt idx="5">
                  <c:v>254.44629285608221</c:v>
                </c:pt>
                <c:pt idx="6">
                  <c:v>244.67890692272249</c:v>
                </c:pt>
                <c:pt idx="7">
                  <c:v>226.29949556398824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F9-4B15-B306-F0441A67DC70}"/>
            </c:ext>
          </c:extLst>
        </c:ser>
        <c:ser>
          <c:idx val="3"/>
          <c:order val="3"/>
          <c:tx>
            <c:strRef>
              <c:f>'Washington DC'!$C$85</c:f>
              <c:strCache>
                <c:ptCount val="1"/>
                <c:pt idx="0">
                  <c:v>Healthcare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'Washington DC'!$D$81:$K$81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'Washington DC'!$D$85:$K$85</c:f>
              <c:numCache>
                <c:formatCode>_("$"* #,##0.00_);_("$"* \(#,##0.00\);_("$"* "-"??_);_(@_)</c:formatCode>
                <c:ptCount val="8"/>
                <c:pt idx="0">
                  <c:v>621.50935761664425</c:v>
                </c:pt>
                <c:pt idx="1">
                  <c:v>654.85033008454877</c:v>
                </c:pt>
                <c:pt idx="2">
                  <c:v>648.88414462778871</c:v>
                </c:pt>
                <c:pt idx="3">
                  <c:v>688.71758414686178</c:v>
                </c:pt>
                <c:pt idx="4">
                  <c:v>673.53964854921048</c:v>
                </c:pt>
                <c:pt idx="5">
                  <c:v>661.66153075550415</c:v>
                </c:pt>
                <c:pt idx="6">
                  <c:v>689.9584757566156</c:v>
                </c:pt>
                <c:pt idx="7">
                  <c:v>682.52411180373099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F9-4B15-B306-F0441A67DC70}"/>
            </c:ext>
          </c:extLst>
        </c:ser>
        <c:ser>
          <c:idx val="4"/>
          <c:order val="4"/>
          <c:tx>
            <c:strRef>
              <c:f>'Washington DC'!$C$86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'Washington DC'!$D$81:$K$81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'Washington DC'!$D$86:$K$86</c:f>
              <c:numCache>
                <c:formatCode>_("$"* #,##0.00_);_("$"* \(#,##0.00\);_("$"* "-"??_);_(@_)</c:formatCode>
                <c:ptCount val="8"/>
                <c:pt idx="0">
                  <c:v>2572.6334987099954</c:v>
                </c:pt>
                <c:pt idx="1">
                  <c:v>2667.0793916348189</c:v>
                </c:pt>
                <c:pt idx="2">
                  <c:v>2742.3706119668814</c:v>
                </c:pt>
                <c:pt idx="3">
                  <c:v>2798.4286758375429</c:v>
                </c:pt>
                <c:pt idx="4">
                  <c:v>2763.1419401837175</c:v>
                </c:pt>
                <c:pt idx="5">
                  <c:v>2602.2232977079243</c:v>
                </c:pt>
                <c:pt idx="6">
                  <c:v>2517.5841062891527</c:v>
                </c:pt>
                <c:pt idx="7">
                  <c:v>2425.4922599732408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F9-4B15-B306-F0441A67DC70}"/>
            </c:ext>
          </c:extLst>
        </c:ser>
        <c:ser>
          <c:idx val="5"/>
          <c:order val="5"/>
          <c:tx>
            <c:strRef>
              <c:f>'Washington DC'!$C$87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'Washington DC'!$D$81:$K$81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'Washington DC'!$D$87:$K$87</c:f>
              <c:numCache>
                <c:formatCode>_("$"* #,##0.00_);_("$"* \(#,##0.00\);_("$"* "-"??_);_(@_)</c:formatCode>
                <c:ptCount val="8"/>
                <c:pt idx="0">
                  <c:v>1697.8160694650965</c:v>
                </c:pt>
                <c:pt idx="1">
                  <c:v>1814.6211530304904</c:v>
                </c:pt>
                <c:pt idx="2">
                  <c:v>1876.3392596260965</c:v>
                </c:pt>
                <c:pt idx="3">
                  <c:v>1901.7492952879209</c:v>
                </c:pt>
                <c:pt idx="4">
                  <c:v>2062.5595535887533</c:v>
                </c:pt>
                <c:pt idx="5">
                  <c:v>1964.7470235307637</c:v>
                </c:pt>
                <c:pt idx="6">
                  <c:v>1784.068621064042</c:v>
                </c:pt>
                <c:pt idx="7">
                  <c:v>1654.5440583253328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F9-4B15-B306-F0441A67DC70}"/>
            </c:ext>
          </c:extLst>
        </c:ser>
        <c:ser>
          <c:idx val="6"/>
          <c:order val="6"/>
          <c:tx>
            <c:strRef>
              <c:f>'Washington DC'!$C$88</c:f>
              <c:strCache>
                <c:ptCount val="1"/>
                <c:pt idx="0">
                  <c:v>Infrastructure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'Washington DC'!$D$81:$K$81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'Washington DC'!$D$88:$K$88</c:f>
              <c:numCache>
                <c:formatCode>_("$"* #,##0.00_);_("$"* \(#,##0.00\);_("$"* "-"??_);_(@_)</c:formatCode>
                <c:ptCount val="8"/>
                <c:pt idx="0">
                  <c:v>4683.1051369222178</c:v>
                </c:pt>
                <c:pt idx="1">
                  <c:v>4219.1363091674721</c:v>
                </c:pt>
                <c:pt idx="2">
                  <c:v>4338.3348183196704</c:v>
                </c:pt>
                <c:pt idx="3">
                  <c:v>4944.0212960005811</c:v>
                </c:pt>
                <c:pt idx="4">
                  <c:v>4746.9432273434413</c:v>
                </c:pt>
                <c:pt idx="5">
                  <c:v>4343.4463364024223</c:v>
                </c:pt>
                <c:pt idx="6">
                  <c:v>4419.1752935045279</c:v>
                </c:pt>
                <c:pt idx="7">
                  <c:v>4246.2306501287248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F9-4B15-B306-F0441A67D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0762639"/>
        <c:axId val="1830757647"/>
      </c:barChart>
      <c:catAx>
        <c:axId val="183076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57647"/>
        <c:crosses val="autoZero"/>
        <c:auto val="1"/>
        <c:lblAlgn val="ctr"/>
        <c:lblOffset val="100"/>
        <c:noMultiLvlLbl val="0"/>
      </c:catAx>
      <c:valAx>
        <c:axId val="1830757647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6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Change (total construction)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'Washington DC'!$C$104</c:f>
              <c:strCache>
                <c:ptCount val="1"/>
                <c:pt idx="0">
                  <c:v>FRED Calculated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'Washington DC'!$D$103:$J$103</c:f>
              <c:numCache>
                <c:formatCode>General</c:formatCode>
                <c:ptCount val="7"/>
                <c:pt idx="0" formatCode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'Washington DC'!$D$104:$J$104</c:f>
              <c:numCache>
                <c:formatCode>0.0%</c:formatCode>
                <c:ptCount val="7"/>
                <c:pt idx="0">
                  <c:v>4.53817162028749E-2</c:v>
                </c:pt>
                <c:pt idx="1">
                  <c:v>9.6852593719407576E-3</c:v>
                </c:pt>
                <c:pt idx="2">
                  <c:v>7.3065217019355311E-2</c:v>
                </c:pt>
                <c:pt idx="3">
                  <c:v>8.2663615676374924E-3</c:v>
                </c:pt>
                <c:pt idx="4">
                  <c:v>4.8308615476302386E-2</c:v>
                </c:pt>
                <c:pt idx="5">
                  <c:v>-2.3279238409500969E-2</c:v>
                </c:pt>
                <c:pt idx="6">
                  <c:v>-5.1482366531424351E-2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6-4AB0-8A11-7B852AF8BAF6}"/>
            </c:ext>
          </c:extLst>
        </c:ser>
        <c:ser>
          <c:idx val="1"/>
          <c:order val="1"/>
          <c:tx>
            <c:strRef>
              <c:f>'Washington DC'!$C$105</c:f>
              <c:strCache>
                <c:ptCount val="1"/>
                <c:pt idx="0">
                  <c:v>IHS Markit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'Washington DC'!$D$103:$J$103</c:f>
              <c:numCache>
                <c:formatCode>General</c:formatCode>
                <c:ptCount val="7"/>
                <c:pt idx="0" formatCode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'Washington DC'!$D$105:$J$105</c:f>
              <c:numCache>
                <c:formatCode>0.0%</c:formatCode>
                <c:ptCount val="7"/>
                <c:pt idx="0">
                  <c:v>9.175856480510669E-3</c:v>
                </c:pt>
                <c:pt idx="1">
                  <c:v>-3.1605585773969658E-2</c:v>
                </c:pt>
                <c:pt idx="2">
                  <c:v>1.8452927464987834E-2</c:v>
                </c:pt>
                <c:pt idx="3">
                  <c:v>-2.6673769991747642E-2</c:v>
                </c:pt>
                <c:pt idx="4">
                  <c:v>5.4632588103391333E-2</c:v>
                </c:pt>
                <c:pt idx="5">
                  <c:v>-1.2831188109455827E-2</c:v>
                </c:pt>
                <c:pt idx="6">
                  <c:v>-5.1482366531424129E-2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6-4AB0-8A11-7B852AF8BAF6}"/>
            </c:ext>
          </c:extLst>
        </c:ser>
        <c:ser>
          <c:idx val="2"/>
          <c:order val="2"/>
          <c:tx>
            <c:strRef>
              <c:f>'Washington DC'!$C$106</c:f>
              <c:strCache>
                <c:ptCount val="1"/>
                <c:pt idx="0">
                  <c:v>New Method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'Washington DC'!$D$103:$J$103</c:f>
              <c:numCache>
                <c:formatCode>General</c:formatCode>
                <c:ptCount val="7"/>
                <c:pt idx="0" formatCode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'Washington DC'!$D$106:$J$106</c:f>
              <c:numCache>
                <c:formatCode>0.0%</c:formatCode>
                <c:ptCount val="7"/>
                <c:pt idx="0">
                  <c:v>2.5433469727867752E-2</c:v>
                </c:pt>
                <c:pt idx="1">
                  <c:v>-1.5145871099556896E-2</c:v>
                </c:pt>
                <c:pt idx="2">
                  <c:v>6.1699694148379169E-2</c:v>
                </c:pt>
                <c:pt idx="3">
                  <c:v>-1.5310901769695184E-2</c:v>
                </c:pt>
                <c:pt idx="4">
                  <c:v>3.4859007638705641E-2</c:v>
                </c:pt>
                <c:pt idx="5">
                  <c:v>-5.4617850027817161E-2</c:v>
                </c:pt>
                <c:pt idx="6">
                  <c:v>-9.4138229315181676E-2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26-4AB0-8A11-7B852AF8B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611023"/>
        <c:axId val="1402601871"/>
      </c:lineChart>
      <c:catAx>
        <c:axId val="140261102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601871"/>
        <c:crosses val="autoZero"/>
        <c:auto val="1"/>
        <c:lblAlgn val="ctr"/>
        <c:lblOffset val="100"/>
        <c:noMultiLvlLbl val="0"/>
      </c:catAx>
      <c:valAx>
        <c:axId val="140260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61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Construction, 2016-2023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Method'!$B$1</c:f>
              <c:strCache>
                <c:ptCount val="1"/>
                <c:pt idx="0">
                  <c:v>IHS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'New Method'!$A$2:$A$33</c:f>
              <c:numCache>
                <c:formatCode>m/d/yyyy</c:formatCode>
                <c:ptCount val="32"/>
                <c:pt idx="0">
                  <c:v>42370</c:v>
                </c:pt>
                <c:pt idx="1">
                  <c:v>42461</c:v>
                </c:pt>
                <c:pt idx="2">
                  <c:v>42552</c:v>
                </c:pt>
                <c:pt idx="3">
                  <c:v>42644</c:v>
                </c:pt>
                <c:pt idx="4">
                  <c:v>42736</c:v>
                </c:pt>
                <c:pt idx="5">
                  <c:v>42826</c:v>
                </c:pt>
                <c:pt idx="6">
                  <c:v>42917</c:v>
                </c:pt>
                <c:pt idx="7">
                  <c:v>43009</c:v>
                </c:pt>
                <c:pt idx="8">
                  <c:v>43101</c:v>
                </c:pt>
                <c:pt idx="9">
                  <c:v>43191</c:v>
                </c:pt>
                <c:pt idx="10">
                  <c:v>43282</c:v>
                </c:pt>
                <c:pt idx="11">
                  <c:v>43374</c:v>
                </c:pt>
                <c:pt idx="12">
                  <c:v>43466</c:v>
                </c:pt>
                <c:pt idx="13">
                  <c:v>43556</c:v>
                </c:pt>
                <c:pt idx="14">
                  <c:v>43647</c:v>
                </c:pt>
                <c:pt idx="15">
                  <c:v>43739</c:v>
                </c:pt>
                <c:pt idx="16">
                  <c:v>43831</c:v>
                </c:pt>
                <c:pt idx="17">
                  <c:v>43922</c:v>
                </c:pt>
                <c:pt idx="18">
                  <c:v>44013</c:v>
                </c:pt>
                <c:pt idx="19">
                  <c:v>44105</c:v>
                </c:pt>
                <c:pt idx="20">
                  <c:v>44197</c:v>
                </c:pt>
                <c:pt idx="21">
                  <c:v>44287</c:v>
                </c:pt>
                <c:pt idx="22">
                  <c:v>44378</c:v>
                </c:pt>
                <c:pt idx="23">
                  <c:v>44470</c:v>
                </c:pt>
                <c:pt idx="24">
                  <c:v>44562</c:v>
                </c:pt>
                <c:pt idx="25">
                  <c:v>44652</c:v>
                </c:pt>
                <c:pt idx="26">
                  <c:v>44743</c:v>
                </c:pt>
                <c:pt idx="27">
                  <c:v>44835</c:v>
                </c:pt>
                <c:pt idx="28">
                  <c:v>44927</c:v>
                </c:pt>
                <c:pt idx="29">
                  <c:v>45017</c:v>
                </c:pt>
                <c:pt idx="30">
                  <c:v>45108</c:v>
                </c:pt>
                <c:pt idx="31">
                  <c:v>45200</c:v>
                </c:pt>
              </c:numCache>
            </c:numRef>
          </c:cat>
          <c:val>
            <c:numRef>
              <c:f>'New Method'!$B$2:$B$33</c:f>
              <c:numCache>
                <c:formatCode>#,##0.00</c:formatCode>
                <c:ptCount val="32"/>
                <c:pt idx="0">
                  <c:v>26680.682725710802</c:v>
                </c:pt>
                <c:pt idx="1">
                  <c:v>28538.7251133953</c:v>
                </c:pt>
                <c:pt idx="2">
                  <c:v>27839.075847829001</c:v>
                </c:pt>
                <c:pt idx="3">
                  <c:v>26016.633795940801</c:v>
                </c:pt>
                <c:pt idx="4">
                  <c:v>29184.024806893001</c:v>
                </c:pt>
                <c:pt idx="5">
                  <c:v>25227.757995886699</c:v>
                </c:pt>
                <c:pt idx="6">
                  <c:v>26598.7924300009</c:v>
                </c:pt>
                <c:pt idx="7">
                  <c:v>29065.415412110699</c:v>
                </c:pt>
                <c:pt idx="8">
                  <c:v>29019.732538137501</c:v>
                </c:pt>
                <c:pt idx="9">
                  <c:v>25317.014599533501</c:v>
                </c:pt>
                <c:pt idx="10">
                  <c:v>24903.694800730002</c:v>
                </c:pt>
                <c:pt idx="11">
                  <c:v>27356.521516851499</c:v>
                </c:pt>
                <c:pt idx="12">
                  <c:v>28401.480837632302</c:v>
                </c:pt>
                <c:pt idx="13">
                  <c:v>28632.838095856601</c:v>
                </c:pt>
                <c:pt idx="14">
                  <c:v>26817.580881415899</c:v>
                </c:pt>
                <c:pt idx="15">
                  <c:v>24712.1024375368</c:v>
                </c:pt>
                <c:pt idx="16">
                  <c:v>27242.968813200201</c:v>
                </c:pt>
                <c:pt idx="17">
                  <c:v>26060.699167634601</c:v>
                </c:pt>
                <c:pt idx="18">
                  <c:v>26048.593827222201</c:v>
                </c:pt>
                <c:pt idx="19">
                  <c:v>26315.9167416077</c:v>
                </c:pt>
                <c:pt idx="20">
                  <c:v>27745.9461878412</c:v>
                </c:pt>
                <c:pt idx="21">
                  <c:v>27635.630204218302</c:v>
                </c:pt>
                <c:pt idx="22">
                  <c:v>27838.588210636201</c:v>
                </c:pt>
                <c:pt idx="23">
                  <c:v>28220.972065250899</c:v>
                </c:pt>
                <c:pt idx="24">
                  <c:v>27896.565525932401</c:v>
                </c:pt>
                <c:pt idx="25">
                  <c:v>27809.353131835898</c:v>
                </c:pt>
                <c:pt idx="26">
                  <c:v>27176.136808679399</c:v>
                </c:pt>
                <c:pt idx="27">
                  <c:v>27129.1289814724</c:v>
                </c:pt>
                <c:pt idx="28">
                  <c:v>26639.506196202401</c:v>
                </c:pt>
                <c:pt idx="29">
                  <c:v>26203.585569585099</c:v>
                </c:pt>
                <c:pt idx="30">
                  <c:v>25848.4822875557</c:v>
                </c:pt>
                <c:pt idx="31">
                  <c:v>25655.9998205702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4-4762-8787-7663D5C4D46C}"/>
            </c:ext>
          </c:extLst>
        </c:ser>
        <c:ser>
          <c:idx val="1"/>
          <c:order val="1"/>
          <c:tx>
            <c:strRef>
              <c:f>'New Method'!$C$1</c:f>
              <c:strCache>
                <c:ptCount val="1"/>
                <c:pt idx="0">
                  <c:v>Fred 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'New Method'!$A$2:$A$33</c:f>
              <c:numCache>
                <c:formatCode>m/d/yyyy</c:formatCode>
                <c:ptCount val="32"/>
                <c:pt idx="0">
                  <c:v>42370</c:v>
                </c:pt>
                <c:pt idx="1">
                  <c:v>42461</c:v>
                </c:pt>
                <c:pt idx="2">
                  <c:v>42552</c:v>
                </c:pt>
                <c:pt idx="3">
                  <c:v>42644</c:v>
                </c:pt>
                <c:pt idx="4">
                  <c:v>42736</c:v>
                </c:pt>
                <c:pt idx="5">
                  <c:v>42826</c:v>
                </c:pt>
                <c:pt idx="6">
                  <c:v>42917</c:v>
                </c:pt>
                <c:pt idx="7">
                  <c:v>43009</c:v>
                </c:pt>
                <c:pt idx="8">
                  <c:v>43101</c:v>
                </c:pt>
                <c:pt idx="9">
                  <c:v>43191</c:v>
                </c:pt>
                <c:pt idx="10">
                  <c:v>43282</c:v>
                </c:pt>
                <c:pt idx="11">
                  <c:v>43374</c:v>
                </c:pt>
                <c:pt idx="12">
                  <c:v>43466</c:v>
                </c:pt>
                <c:pt idx="13">
                  <c:v>43556</c:v>
                </c:pt>
                <c:pt idx="14">
                  <c:v>43647</c:v>
                </c:pt>
                <c:pt idx="15">
                  <c:v>43739</c:v>
                </c:pt>
                <c:pt idx="16">
                  <c:v>43831</c:v>
                </c:pt>
                <c:pt idx="17">
                  <c:v>43922</c:v>
                </c:pt>
                <c:pt idx="18">
                  <c:v>44013</c:v>
                </c:pt>
                <c:pt idx="19">
                  <c:v>44105</c:v>
                </c:pt>
                <c:pt idx="20">
                  <c:v>44197</c:v>
                </c:pt>
                <c:pt idx="21">
                  <c:v>44287</c:v>
                </c:pt>
                <c:pt idx="22">
                  <c:v>44378</c:v>
                </c:pt>
                <c:pt idx="23">
                  <c:v>44470</c:v>
                </c:pt>
                <c:pt idx="24">
                  <c:v>44562</c:v>
                </c:pt>
                <c:pt idx="25">
                  <c:v>44652</c:v>
                </c:pt>
                <c:pt idx="26">
                  <c:v>44743</c:v>
                </c:pt>
                <c:pt idx="27">
                  <c:v>44835</c:v>
                </c:pt>
                <c:pt idx="28">
                  <c:v>44927</c:v>
                </c:pt>
                <c:pt idx="29">
                  <c:v>45017</c:v>
                </c:pt>
                <c:pt idx="30">
                  <c:v>45108</c:v>
                </c:pt>
                <c:pt idx="31">
                  <c:v>45200</c:v>
                </c:pt>
              </c:numCache>
            </c:numRef>
          </c:cat>
          <c:val>
            <c:numRef>
              <c:f>'New Method'!$C$2:$C$33</c:f>
              <c:numCache>
                <c:formatCode>General</c:formatCode>
                <c:ptCount val="32"/>
                <c:pt idx="0">
                  <c:v>29531.270449444717</c:v>
                </c:pt>
                <c:pt idx="1">
                  <c:v>31929.485889463365</c:v>
                </c:pt>
                <c:pt idx="2">
                  <c:v>31324.927560404882</c:v>
                </c:pt>
                <c:pt idx="3">
                  <c:v>29523.278751348778</c:v>
                </c:pt>
                <c:pt idx="4">
                  <c:v>33259.732864179568</c:v>
                </c:pt>
                <c:pt idx="5">
                  <c:v>29199.297648514508</c:v>
                </c:pt>
                <c:pt idx="6">
                  <c:v>31187.701489266929</c:v>
                </c:pt>
                <c:pt idx="7">
                  <c:v>34212.839570285556</c:v>
                </c:pt>
                <c:pt idx="8">
                  <c:v>34329.952833801726</c:v>
                </c:pt>
                <c:pt idx="9">
                  <c:v>30614.124886233425</c:v>
                </c:pt>
                <c:pt idx="10">
                  <c:v>30407.57114626687</c:v>
                </c:pt>
                <c:pt idx="11">
                  <c:v>33746.262440052698</c:v>
                </c:pt>
                <c:pt idx="12">
                  <c:v>35126.998117331605</c:v>
                </c:pt>
                <c:pt idx="13">
                  <c:v>36328.377168797677</c:v>
                </c:pt>
                <c:pt idx="14">
                  <c:v>34765.577019705997</c:v>
                </c:pt>
                <c:pt idx="15">
                  <c:v>32309.542256150195</c:v>
                </c:pt>
                <c:pt idx="16">
                  <c:v>36155.385987348913</c:v>
                </c:pt>
                <c:pt idx="17">
                  <c:v>34662.648660861138</c:v>
                </c:pt>
                <c:pt idx="18">
                  <c:v>34466.210464372169</c:v>
                </c:pt>
                <c:pt idx="19">
                  <c:v>34391.376367492681</c:v>
                </c:pt>
                <c:pt idx="20">
                  <c:v>37619.451781400996</c:v>
                </c:pt>
                <c:pt idx="21">
                  <c:v>35926.319265483799</c:v>
                </c:pt>
                <c:pt idx="22">
                  <c:v>36190.164673827057</c:v>
                </c:pt>
                <c:pt idx="23">
                  <c:v>36687.263684826168</c:v>
                </c:pt>
                <c:pt idx="24">
                  <c:v>36265.53518371212</c:v>
                </c:pt>
                <c:pt idx="25">
                  <c:v>36152.159071386675</c:v>
                </c:pt>
                <c:pt idx="26">
                  <c:v>35328.97785128322</c:v>
                </c:pt>
                <c:pt idx="27">
                  <c:v>35267.867675914124</c:v>
                </c:pt>
                <c:pt idx="28">
                  <c:v>34631.358055063123</c:v>
                </c:pt>
                <c:pt idx="29">
                  <c:v>34064.661240460628</c:v>
                </c:pt>
                <c:pt idx="30">
                  <c:v>33603.026973822416</c:v>
                </c:pt>
                <c:pt idx="31">
                  <c:v>33352.799766741264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4-4762-8787-7663D5C4D46C}"/>
            </c:ext>
          </c:extLst>
        </c:ser>
        <c:ser>
          <c:idx val="2"/>
          <c:order val="2"/>
          <c:tx>
            <c:v>New Method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'New Method'!$A$2:$A$33</c:f>
              <c:numCache>
                <c:formatCode>m/d/yyyy</c:formatCode>
                <c:ptCount val="32"/>
                <c:pt idx="0">
                  <c:v>42370</c:v>
                </c:pt>
                <c:pt idx="1">
                  <c:v>42461</c:v>
                </c:pt>
                <c:pt idx="2">
                  <c:v>42552</c:v>
                </c:pt>
                <c:pt idx="3">
                  <c:v>42644</c:v>
                </c:pt>
                <c:pt idx="4">
                  <c:v>42736</c:v>
                </c:pt>
                <c:pt idx="5">
                  <c:v>42826</c:v>
                </c:pt>
                <c:pt idx="6">
                  <c:v>42917</c:v>
                </c:pt>
                <c:pt idx="7">
                  <c:v>43009</c:v>
                </c:pt>
                <c:pt idx="8">
                  <c:v>43101</c:v>
                </c:pt>
                <c:pt idx="9">
                  <c:v>43191</c:v>
                </c:pt>
                <c:pt idx="10">
                  <c:v>43282</c:v>
                </c:pt>
                <c:pt idx="11">
                  <c:v>43374</c:v>
                </c:pt>
                <c:pt idx="12">
                  <c:v>43466</c:v>
                </c:pt>
                <c:pt idx="13">
                  <c:v>43556</c:v>
                </c:pt>
                <c:pt idx="14">
                  <c:v>43647</c:v>
                </c:pt>
                <c:pt idx="15">
                  <c:v>43739</c:v>
                </c:pt>
                <c:pt idx="16">
                  <c:v>43831</c:v>
                </c:pt>
                <c:pt idx="17">
                  <c:v>43922</c:v>
                </c:pt>
                <c:pt idx="18">
                  <c:v>44013</c:v>
                </c:pt>
                <c:pt idx="19">
                  <c:v>44105</c:v>
                </c:pt>
                <c:pt idx="20">
                  <c:v>44197</c:v>
                </c:pt>
                <c:pt idx="21">
                  <c:v>44287</c:v>
                </c:pt>
                <c:pt idx="22">
                  <c:v>44378</c:v>
                </c:pt>
                <c:pt idx="23">
                  <c:v>44470</c:v>
                </c:pt>
                <c:pt idx="24">
                  <c:v>44562</c:v>
                </c:pt>
                <c:pt idx="25">
                  <c:v>44652</c:v>
                </c:pt>
                <c:pt idx="26">
                  <c:v>44743</c:v>
                </c:pt>
                <c:pt idx="27">
                  <c:v>44835</c:v>
                </c:pt>
                <c:pt idx="28">
                  <c:v>44927</c:v>
                </c:pt>
                <c:pt idx="29">
                  <c:v>45017</c:v>
                </c:pt>
                <c:pt idx="30">
                  <c:v>45108</c:v>
                </c:pt>
                <c:pt idx="31">
                  <c:v>45200</c:v>
                </c:pt>
              </c:numCache>
            </c:numRef>
          </c:cat>
          <c:val>
            <c:numRef>
              <c:f>'New Method'!$F$2:$F$33</c:f>
              <c:numCache>
                <c:formatCode>General</c:formatCode>
                <c:ptCount val="32"/>
                <c:pt idx="0">
                  <c:v>25540.314937838837</c:v>
                </c:pt>
                <c:pt idx="1">
                  <c:v>27758.950895903956</c:v>
                </c:pt>
                <c:pt idx="2">
                  <c:v>26974.813084891943</c:v>
                </c:pt>
                <c:pt idx="3">
                  <c:v>24993.584793882306</c:v>
                </c:pt>
                <c:pt idx="4">
                  <c:v>28550.459424759567</c:v>
                </c:pt>
                <c:pt idx="5">
                  <c:v>24310.444727140977</c:v>
                </c:pt>
                <c:pt idx="6">
                  <c:v>26119.269085939868</c:v>
                </c:pt>
                <c:pt idx="7">
                  <c:v>28964.827685004966</c:v>
                </c:pt>
                <c:pt idx="8">
                  <c:v>28902.361466567607</c:v>
                </c:pt>
                <c:pt idx="9">
                  <c:v>25006.954037045776</c:v>
                </c:pt>
                <c:pt idx="10">
                  <c:v>24620.820815125699</c:v>
                </c:pt>
                <c:pt idx="11">
                  <c:v>27779.932626957998</c:v>
                </c:pt>
                <c:pt idx="12">
                  <c:v>28981.088822283375</c:v>
                </c:pt>
                <c:pt idx="13">
                  <c:v>30002.888391795917</c:v>
                </c:pt>
                <c:pt idx="14">
                  <c:v>28260.508760750708</c:v>
                </c:pt>
                <c:pt idx="15">
                  <c:v>25624.894515241373</c:v>
                </c:pt>
                <c:pt idx="16">
                  <c:v>29291.158764486565</c:v>
                </c:pt>
                <c:pt idx="17">
                  <c:v>27618.841956045257</c:v>
                </c:pt>
                <c:pt idx="18">
                  <c:v>27242.824277602758</c:v>
                </c:pt>
                <c:pt idx="19">
                  <c:v>26988.410698769741</c:v>
                </c:pt>
                <c:pt idx="20">
                  <c:v>30036.906630724527</c:v>
                </c:pt>
                <c:pt idx="21">
                  <c:v>28164.1946328538</c:v>
                </c:pt>
                <c:pt idx="22">
                  <c:v>28248.460559243525</c:v>
                </c:pt>
                <c:pt idx="23">
                  <c:v>28565.980088289107</c:v>
                </c:pt>
                <c:pt idx="24">
                  <c:v>27964.672105221529</c:v>
                </c:pt>
                <c:pt idx="25">
                  <c:v>27671.716510942555</c:v>
                </c:pt>
                <c:pt idx="26">
                  <c:v>26668.95580888557</c:v>
                </c:pt>
                <c:pt idx="27">
                  <c:v>26428.266151562944</c:v>
                </c:pt>
                <c:pt idx="28">
                  <c:v>25612.177048758414</c:v>
                </c:pt>
                <c:pt idx="29">
                  <c:v>24865.900752202397</c:v>
                </c:pt>
                <c:pt idx="30">
                  <c:v>24224.687003610656</c:v>
                </c:pt>
                <c:pt idx="31">
                  <c:v>23794.880314575974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54-4762-8787-7663D5C4D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706959"/>
        <c:axId val="893705711"/>
      </c:lineChart>
      <c:dateAx>
        <c:axId val="8937069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05711"/>
        <c:crosses val="autoZero"/>
        <c:auto val="1"/>
        <c:lblOffset val="100"/>
        <c:baseTimeUnit val="months"/>
      </c:dateAx>
      <c:valAx>
        <c:axId val="893705711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0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Method'!$B$1</c:f>
              <c:strCache>
                <c:ptCount val="1"/>
                <c:pt idx="0">
                  <c:v>IHS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'New Method'!$A$2:$A$33</c:f>
              <c:numCache>
                <c:formatCode>m/d/yyyy</c:formatCode>
                <c:ptCount val="32"/>
                <c:pt idx="0">
                  <c:v>42370</c:v>
                </c:pt>
                <c:pt idx="1">
                  <c:v>42461</c:v>
                </c:pt>
                <c:pt idx="2">
                  <c:v>42552</c:v>
                </c:pt>
                <c:pt idx="3">
                  <c:v>42644</c:v>
                </c:pt>
                <c:pt idx="4">
                  <c:v>42736</c:v>
                </c:pt>
                <c:pt idx="5">
                  <c:v>42826</c:v>
                </c:pt>
                <c:pt idx="6">
                  <c:v>42917</c:v>
                </c:pt>
                <c:pt idx="7">
                  <c:v>43009</c:v>
                </c:pt>
                <c:pt idx="8">
                  <c:v>43101</c:v>
                </c:pt>
                <c:pt idx="9">
                  <c:v>43191</c:v>
                </c:pt>
                <c:pt idx="10">
                  <c:v>43282</c:v>
                </c:pt>
                <c:pt idx="11">
                  <c:v>43374</c:v>
                </c:pt>
                <c:pt idx="12">
                  <c:v>43466</c:v>
                </c:pt>
                <c:pt idx="13">
                  <c:v>43556</c:v>
                </c:pt>
                <c:pt idx="14">
                  <c:v>43647</c:v>
                </c:pt>
                <c:pt idx="15">
                  <c:v>43739</c:v>
                </c:pt>
                <c:pt idx="16">
                  <c:v>43831</c:v>
                </c:pt>
                <c:pt idx="17">
                  <c:v>43922</c:v>
                </c:pt>
                <c:pt idx="18">
                  <c:v>44013</c:v>
                </c:pt>
                <c:pt idx="19">
                  <c:v>44105</c:v>
                </c:pt>
                <c:pt idx="20">
                  <c:v>44197</c:v>
                </c:pt>
                <c:pt idx="21">
                  <c:v>44287</c:v>
                </c:pt>
                <c:pt idx="22">
                  <c:v>44378</c:v>
                </c:pt>
                <c:pt idx="23">
                  <c:v>44470</c:v>
                </c:pt>
                <c:pt idx="24">
                  <c:v>44562</c:v>
                </c:pt>
                <c:pt idx="25">
                  <c:v>44652</c:v>
                </c:pt>
                <c:pt idx="26">
                  <c:v>44743</c:v>
                </c:pt>
                <c:pt idx="27">
                  <c:v>44835</c:v>
                </c:pt>
                <c:pt idx="28">
                  <c:v>44927</c:v>
                </c:pt>
                <c:pt idx="29">
                  <c:v>45017</c:v>
                </c:pt>
                <c:pt idx="30">
                  <c:v>45108</c:v>
                </c:pt>
                <c:pt idx="31">
                  <c:v>45200</c:v>
                </c:pt>
              </c:numCache>
            </c:numRef>
          </c:cat>
          <c:val>
            <c:numRef>
              <c:f>'New Method'!$B$2:$B$33</c:f>
              <c:numCache>
                <c:formatCode>#,##0.00</c:formatCode>
                <c:ptCount val="32"/>
                <c:pt idx="0">
                  <c:v>26680.682725710802</c:v>
                </c:pt>
                <c:pt idx="1">
                  <c:v>28538.7251133953</c:v>
                </c:pt>
                <c:pt idx="2">
                  <c:v>27839.075847829001</c:v>
                </c:pt>
                <c:pt idx="3">
                  <c:v>26016.633795940801</c:v>
                </c:pt>
                <c:pt idx="4">
                  <c:v>29184.024806893001</c:v>
                </c:pt>
                <c:pt idx="5">
                  <c:v>25227.757995886699</c:v>
                </c:pt>
                <c:pt idx="6">
                  <c:v>26598.7924300009</c:v>
                </c:pt>
                <c:pt idx="7">
                  <c:v>29065.415412110699</c:v>
                </c:pt>
                <c:pt idx="8">
                  <c:v>29019.732538137501</c:v>
                </c:pt>
                <c:pt idx="9">
                  <c:v>25317.014599533501</c:v>
                </c:pt>
                <c:pt idx="10">
                  <c:v>24903.694800730002</c:v>
                </c:pt>
                <c:pt idx="11">
                  <c:v>27356.521516851499</c:v>
                </c:pt>
                <c:pt idx="12">
                  <c:v>28401.480837632302</c:v>
                </c:pt>
                <c:pt idx="13">
                  <c:v>28632.838095856601</c:v>
                </c:pt>
                <c:pt idx="14">
                  <c:v>26817.580881415899</c:v>
                </c:pt>
                <c:pt idx="15">
                  <c:v>24712.1024375368</c:v>
                </c:pt>
                <c:pt idx="16">
                  <c:v>27242.968813200201</c:v>
                </c:pt>
                <c:pt idx="17">
                  <c:v>26060.699167634601</c:v>
                </c:pt>
                <c:pt idx="18">
                  <c:v>26048.593827222201</c:v>
                </c:pt>
                <c:pt idx="19">
                  <c:v>26315.9167416077</c:v>
                </c:pt>
                <c:pt idx="20">
                  <c:v>27745.9461878412</c:v>
                </c:pt>
                <c:pt idx="21">
                  <c:v>27635.630204218302</c:v>
                </c:pt>
                <c:pt idx="22">
                  <c:v>27838.588210636201</c:v>
                </c:pt>
                <c:pt idx="23">
                  <c:v>28220.972065250899</c:v>
                </c:pt>
                <c:pt idx="24">
                  <c:v>27896.565525932401</c:v>
                </c:pt>
                <c:pt idx="25">
                  <c:v>27809.353131835898</c:v>
                </c:pt>
                <c:pt idx="26">
                  <c:v>27176.136808679399</c:v>
                </c:pt>
                <c:pt idx="27">
                  <c:v>27129.1289814724</c:v>
                </c:pt>
                <c:pt idx="28">
                  <c:v>26639.506196202401</c:v>
                </c:pt>
                <c:pt idx="29">
                  <c:v>26203.585569585099</c:v>
                </c:pt>
                <c:pt idx="30">
                  <c:v>25848.4822875557</c:v>
                </c:pt>
                <c:pt idx="31">
                  <c:v>25655.9998205702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E-4BCA-81E2-55CBD928FA29}"/>
            </c:ext>
          </c:extLst>
        </c:ser>
        <c:ser>
          <c:idx val="1"/>
          <c:order val="1"/>
          <c:tx>
            <c:strRef>
              <c:f>'New Method'!$C$1</c:f>
              <c:strCache>
                <c:ptCount val="1"/>
                <c:pt idx="0">
                  <c:v>Fred 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'New Method'!$A$2:$A$33</c:f>
              <c:numCache>
                <c:formatCode>m/d/yyyy</c:formatCode>
                <c:ptCount val="32"/>
                <c:pt idx="0">
                  <c:v>42370</c:v>
                </c:pt>
                <c:pt idx="1">
                  <c:v>42461</c:v>
                </c:pt>
                <c:pt idx="2">
                  <c:v>42552</c:v>
                </c:pt>
                <c:pt idx="3">
                  <c:v>42644</c:v>
                </c:pt>
                <c:pt idx="4">
                  <c:v>42736</c:v>
                </c:pt>
                <c:pt idx="5">
                  <c:v>42826</c:v>
                </c:pt>
                <c:pt idx="6">
                  <c:v>42917</c:v>
                </c:pt>
                <c:pt idx="7">
                  <c:v>43009</c:v>
                </c:pt>
                <c:pt idx="8">
                  <c:v>43101</c:v>
                </c:pt>
                <c:pt idx="9">
                  <c:v>43191</c:v>
                </c:pt>
                <c:pt idx="10">
                  <c:v>43282</c:v>
                </c:pt>
                <c:pt idx="11">
                  <c:v>43374</c:v>
                </c:pt>
                <c:pt idx="12">
                  <c:v>43466</c:v>
                </c:pt>
                <c:pt idx="13">
                  <c:v>43556</c:v>
                </c:pt>
                <c:pt idx="14">
                  <c:v>43647</c:v>
                </c:pt>
                <c:pt idx="15">
                  <c:v>43739</c:v>
                </c:pt>
                <c:pt idx="16">
                  <c:v>43831</c:v>
                </c:pt>
                <c:pt idx="17">
                  <c:v>43922</c:v>
                </c:pt>
                <c:pt idx="18">
                  <c:v>44013</c:v>
                </c:pt>
                <c:pt idx="19">
                  <c:v>44105</c:v>
                </c:pt>
                <c:pt idx="20">
                  <c:v>44197</c:v>
                </c:pt>
                <c:pt idx="21">
                  <c:v>44287</c:v>
                </c:pt>
                <c:pt idx="22">
                  <c:v>44378</c:v>
                </c:pt>
                <c:pt idx="23">
                  <c:v>44470</c:v>
                </c:pt>
                <c:pt idx="24">
                  <c:v>44562</c:v>
                </c:pt>
                <c:pt idx="25">
                  <c:v>44652</c:v>
                </c:pt>
                <c:pt idx="26">
                  <c:v>44743</c:v>
                </c:pt>
                <c:pt idx="27">
                  <c:v>44835</c:v>
                </c:pt>
                <c:pt idx="28">
                  <c:v>44927</c:v>
                </c:pt>
                <c:pt idx="29">
                  <c:v>45017</c:v>
                </c:pt>
                <c:pt idx="30">
                  <c:v>45108</c:v>
                </c:pt>
                <c:pt idx="31">
                  <c:v>45200</c:v>
                </c:pt>
              </c:numCache>
            </c:numRef>
          </c:cat>
          <c:val>
            <c:numRef>
              <c:f>'New Method'!$C$2:$C$33</c:f>
              <c:numCache>
                <c:formatCode>General</c:formatCode>
                <c:ptCount val="32"/>
                <c:pt idx="0">
                  <c:v>29531.270449444717</c:v>
                </c:pt>
                <c:pt idx="1">
                  <c:v>31929.485889463365</c:v>
                </c:pt>
                <c:pt idx="2">
                  <c:v>31324.927560404882</c:v>
                </c:pt>
                <c:pt idx="3">
                  <c:v>29523.278751348778</c:v>
                </c:pt>
                <c:pt idx="4">
                  <c:v>33259.732864179568</c:v>
                </c:pt>
                <c:pt idx="5">
                  <c:v>29199.297648514508</c:v>
                </c:pt>
                <c:pt idx="6">
                  <c:v>31187.701489266929</c:v>
                </c:pt>
                <c:pt idx="7">
                  <c:v>34212.839570285556</c:v>
                </c:pt>
                <c:pt idx="8">
                  <c:v>34329.952833801726</c:v>
                </c:pt>
                <c:pt idx="9">
                  <c:v>30614.124886233425</c:v>
                </c:pt>
                <c:pt idx="10">
                  <c:v>30407.57114626687</c:v>
                </c:pt>
                <c:pt idx="11">
                  <c:v>33746.262440052698</c:v>
                </c:pt>
                <c:pt idx="12">
                  <c:v>35126.998117331605</c:v>
                </c:pt>
                <c:pt idx="13">
                  <c:v>36328.377168797677</c:v>
                </c:pt>
                <c:pt idx="14">
                  <c:v>34765.577019705997</c:v>
                </c:pt>
                <c:pt idx="15">
                  <c:v>32309.542256150195</c:v>
                </c:pt>
                <c:pt idx="16">
                  <c:v>36155.385987348913</c:v>
                </c:pt>
                <c:pt idx="17">
                  <c:v>34662.648660861138</c:v>
                </c:pt>
                <c:pt idx="18">
                  <c:v>34466.210464372169</c:v>
                </c:pt>
                <c:pt idx="19">
                  <c:v>34391.376367492681</c:v>
                </c:pt>
                <c:pt idx="20">
                  <c:v>37619.451781400996</c:v>
                </c:pt>
                <c:pt idx="21">
                  <c:v>35926.319265483799</c:v>
                </c:pt>
                <c:pt idx="22">
                  <c:v>36190.164673827057</c:v>
                </c:pt>
                <c:pt idx="23">
                  <c:v>36687.263684826168</c:v>
                </c:pt>
                <c:pt idx="24">
                  <c:v>36265.53518371212</c:v>
                </c:pt>
                <c:pt idx="25">
                  <c:v>36152.159071386675</c:v>
                </c:pt>
                <c:pt idx="26">
                  <c:v>35328.97785128322</c:v>
                </c:pt>
                <c:pt idx="27">
                  <c:v>35267.867675914124</c:v>
                </c:pt>
                <c:pt idx="28">
                  <c:v>34631.358055063123</c:v>
                </c:pt>
                <c:pt idx="29">
                  <c:v>34064.661240460628</c:v>
                </c:pt>
                <c:pt idx="30">
                  <c:v>33603.026973822416</c:v>
                </c:pt>
                <c:pt idx="31">
                  <c:v>33352.799766741264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E-4BCA-81E2-55CBD928FA29}"/>
            </c:ext>
          </c:extLst>
        </c:ser>
        <c:ser>
          <c:idx val="2"/>
          <c:order val="2"/>
          <c:tx>
            <c:strRef>
              <c:f>'New Method'!$F$1</c:f>
              <c:strCache>
                <c:ptCount val="1"/>
                <c:pt idx="0">
                  <c:v>Result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'New Method'!$A$2:$A$33</c:f>
              <c:numCache>
                <c:formatCode>m/d/yyyy</c:formatCode>
                <c:ptCount val="32"/>
                <c:pt idx="0">
                  <c:v>42370</c:v>
                </c:pt>
                <c:pt idx="1">
                  <c:v>42461</c:v>
                </c:pt>
                <c:pt idx="2">
                  <c:v>42552</c:v>
                </c:pt>
                <c:pt idx="3">
                  <c:v>42644</c:v>
                </c:pt>
                <c:pt idx="4">
                  <c:v>42736</c:v>
                </c:pt>
                <c:pt idx="5">
                  <c:v>42826</c:v>
                </c:pt>
                <c:pt idx="6">
                  <c:v>42917</c:v>
                </c:pt>
                <c:pt idx="7">
                  <c:v>43009</c:v>
                </c:pt>
                <c:pt idx="8">
                  <c:v>43101</c:v>
                </c:pt>
                <c:pt idx="9">
                  <c:v>43191</c:v>
                </c:pt>
                <c:pt idx="10">
                  <c:v>43282</c:v>
                </c:pt>
                <c:pt idx="11">
                  <c:v>43374</c:v>
                </c:pt>
                <c:pt idx="12">
                  <c:v>43466</c:v>
                </c:pt>
                <c:pt idx="13">
                  <c:v>43556</c:v>
                </c:pt>
                <c:pt idx="14">
                  <c:v>43647</c:v>
                </c:pt>
                <c:pt idx="15">
                  <c:v>43739</c:v>
                </c:pt>
                <c:pt idx="16">
                  <c:v>43831</c:v>
                </c:pt>
                <c:pt idx="17">
                  <c:v>43922</c:v>
                </c:pt>
                <c:pt idx="18">
                  <c:v>44013</c:v>
                </c:pt>
                <c:pt idx="19">
                  <c:v>44105</c:v>
                </c:pt>
                <c:pt idx="20">
                  <c:v>44197</c:v>
                </c:pt>
                <c:pt idx="21">
                  <c:v>44287</c:v>
                </c:pt>
                <c:pt idx="22">
                  <c:v>44378</c:v>
                </c:pt>
                <c:pt idx="23">
                  <c:v>44470</c:v>
                </c:pt>
                <c:pt idx="24">
                  <c:v>44562</c:v>
                </c:pt>
                <c:pt idx="25">
                  <c:v>44652</c:v>
                </c:pt>
                <c:pt idx="26">
                  <c:v>44743</c:v>
                </c:pt>
                <c:pt idx="27">
                  <c:v>44835</c:v>
                </c:pt>
                <c:pt idx="28">
                  <c:v>44927</c:v>
                </c:pt>
                <c:pt idx="29">
                  <c:v>45017</c:v>
                </c:pt>
                <c:pt idx="30">
                  <c:v>45108</c:v>
                </c:pt>
                <c:pt idx="31">
                  <c:v>45200</c:v>
                </c:pt>
              </c:numCache>
            </c:numRef>
          </c:cat>
          <c:val>
            <c:numRef>
              <c:f>'New Method'!$F$2:$F$33</c:f>
              <c:numCache>
                <c:formatCode>General</c:formatCode>
                <c:ptCount val="32"/>
                <c:pt idx="0">
                  <c:v>25540.314937838837</c:v>
                </c:pt>
                <c:pt idx="1">
                  <c:v>27758.950895903956</c:v>
                </c:pt>
                <c:pt idx="2">
                  <c:v>26974.813084891943</c:v>
                </c:pt>
                <c:pt idx="3">
                  <c:v>24993.584793882306</c:v>
                </c:pt>
                <c:pt idx="4">
                  <c:v>28550.459424759567</c:v>
                </c:pt>
                <c:pt idx="5">
                  <c:v>24310.444727140977</c:v>
                </c:pt>
                <c:pt idx="6">
                  <c:v>26119.269085939868</c:v>
                </c:pt>
                <c:pt idx="7">
                  <c:v>28964.827685004966</c:v>
                </c:pt>
                <c:pt idx="8">
                  <c:v>28902.361466567607</c:v>
                </c:pt>
                <c:pt idx="9">
                  <c:v>25006.954037045776</c:v>
                </c:pt>
                <c:pt idx="10">
                  <c:v>24620.820815125699</c:v>
                </c:pt>
                <c:pt idx="11">
                  <c:v>27779.932626957998</c:v>
                </c:pt>
                <c:pt idx="12">
                  <c:v>28981.088822283375</c:v>
                </c:pt>
                <c:pt idx="13">
                  <c:v>30002.888391795917</c:v>
                </c:pt>
                <c:pt idx="14">
                  <c:v>28260.508760750708</c:v>
                </c:pt>
                <c:pt idx="15">
                  <c:v>25624.894515241373</c:v>
                </c:pt>
                <c:pt idx="16">
                  <c:v>29291.158764486565</c:v>
                </c:pt>
                <c:pt idx="17">
                  <c:v>27618.841956045257</c:v>
                </c:pt>
                <c:pt idx="18">
                  <c:v>27242.824277602758</c:v>
                </c:pt>
                <c:pt idx="19">
                  <c:v>26988.410698769741</c:v>
                </c:pt>
                <c:pt idx="20">
                  <c:v>30036.906630724527</c:v>
                </c:pt>
                <c:pt idx="21">
                  <c:v>28164.1946328538</c:v>
                </c:pt>
                <c:pt idx="22">
                  <c:v>28248.460559243525</c:v>
                </c:pt>
                <c:pt idx="23">
                  <c:v>28565.980088289107</c:v>
                </c:pt>
                <c:pt idx="24">
                  <c:v>27964.672105221529</c:v>
                </c:pt>
                <c:pt idx="25">
                  <c:v>27671.716510942555</c:v>
                </c:pt>
                <c:pt idx="26">
                  <c:v>26668.95580888557</c:v>
                </c:pt>
                <c:pt idx="27">
                  <c:v>26428.266151562944</c:v>
                </c:pt>
                <c:pt idx="28">
                  <c:v>25612.177048758414</c:v>
                </c:pt>
                <c:pt idx="29">
                  <c:v>24865.900752202397</c:v>
                </c:pt>
                <c:pt idx="30">
                  <c:v>24224.687003610656</c:v>
                </c:pt>
                <c:pt idx="31">
                  <c:v>23794.880314575974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9E-4BCA-81E2-55CBD928F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706959"/>
        <c:axId val="893705711"/>
      </c:lineChart>
      <c:dateAx>
        <c:axId val="8937069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05711"/>
        <c:crosses val="autoZero"/>
        <c:auto val="1"/>
        <c:lblOffset val="100"/>
        <c:baseTimeUnit val="months"/>
      </c:dateAx>
      <c:valAx>
        <c:axId val="893705711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0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340179</xdr:colOff>
      <xdr:row>89</xdr:row>
      <xdr:rowOff>143328</xdr:rowOff>
    </xdr:from>
    <xdr:to>
      <xdr:col>15</xdr:col>
      <xdr:colOff>149679</xdr:colOff>
      <xdr:row>104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061028-C9C4-4149-AB4F-EF451331C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322036</xdr:colOff>
      <xdr:row>89</xdr:row>
      <xdr:rowOff>143328</xdr:rowOff>
    </xdr:from>
    <xdr:to>
      <xdr:col>20</xdr:col>
      <xdr:colOff>131536</xdr:colOff>
      <xdr:row>104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FD366F-51A0-4A3B-8C88-361267639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204107</xdr:colOff>
      <xdr:row>89</xdr:row>
      <xdr:rowOff>107042</xdr:rowOff>
    </xdr:from>
    <xdr:to>
      <xdr:col>25</xdr:col>
      <xdr:colOff>13607</xdr:colOff>
      <xdr:row>104</xdr:row>
      <xdr:rowOff>128814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79B63B-3396-49AA-BF07-90D2CC805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1002393</xdr:colOff>
      <xdr:row>107</xdr:row>
      <xdr:rowOff>126998</xdr:rowOff>
    </xdr:from>
    <xdr:to>
      <xdr:col>7</xdr:col>
      <xdr:colOff>54428</xdr:colOff>
      <xdr:row>123</xdr:row>
      <xdr:rowOff>154215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A27241-BD89-44AE-A241-65B4D07FC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689427</xdr:colOff>
      <xdr:row>107</xdr:row>
      <xdr:rowOff>99785</xdr:rowOff>
    </xdr:from>
    <xdr:to>
      <xdr:col>12</xdr:col>
      <xdr:colOff>907142</xdr:colOff>
      <xdr:row>123</xdr:row>
      <xdr:rowOff>136072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961F59-49E0-4783-95EB-2D21CFECE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11</xdr:row>
      <xdr:rowOff>180975</xdr:rowOff>
    </xdr:from>
    <xdr:to>
      <xdr:col>14</xdr:col>
      <xdr:colOff>123825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2B7A45-5219-43DE-8539-F46BC099C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9A4A1-FEA3-46A7-B0EB-C5073324AF45}">
  <sheetPr>
    <tabColor theme="9"/>
  </sheetPr>
  <dimension ref="B7:AJ106"/>
  <sheetViews>
    <sheetView tabSelected="1" topLeftCell="A98" zoomScale="70" zoomScaleNormal="70" workbookViewId="0">
      <selection activeCell="L127" sqref="L127"/>
    </sheetView>
  </sheetViews>
  <sheetFormatPr defaultRowHeight="14.5" x14ac:dyDescent="0.35"/>
  <cols>
    <col min="3" max="3" width="30.54296875" bestFit="1" customWidth="1"/>
    <col min="4" max="35" width="13.6328125" bestFit="1" customWidth="1"/>
  </cols>
  <sheetData>
    <row r="7" spans="3:36" x14ac:dyDescent="0.35">
      <c r="D7" s="1">
        <v>42370</v>
      </c>
      <c r="E7" s="1">
        <v>42461</v>
      </c>
      <c r="F7" s="1">
        <v>42552</v>
      </c>
      <c r="G7" s="1">
        <v>42644</v>
      </c>
      <c r="H7" s="1">
        <v>42736</v>
      </c>
      <c r="I7" s="1">
        <v>42826</v>
      </c>
      <c r="J7" s="1">
        <v>42917</v>
      </c>
      <c r="K7" s="1">
        <v>43009</v>
      </c>
      <c r="L7" s="1">
        <v>43101</v>
      </c>
      <c r="M7" s="1">
        <v>43191</v>
      </c>
      <c r="N7" s="1">
        <v>43282</v>
      </c>
      <c r="O7" s="1">
        <v>43374</v>
      </c>
      <c r="P7" s="1">
        <v>43466</v>
      </c>
      <c r="Q7" s="1">
        <v>43556</v>
      </c>
      <c r="R7" s="1">
        <v>43647</v>
      </c>
      <c r="S7" s="1">
        <v>43739</v>
      </c>
      <c r="T7" s="1">
        <v>43831</v>
      </c>
      <c r="U7" s="1">
        <v>43922</v>
      </c>
      <c r="V7" s="1">
        <v>44013</v>
      </c>
      <c r="W7" s="1">
        <v>44105</v>
      </c>
      <c r="X7" s="1">
        <v>44197</v>
      </c>
      <c r="Y7" s="1">
        <v>44287</v>
      </c>
      <c r="Z7" s="1">
        <v>44378</v>
      </c>
      <c r="AA7" s="1">
        <v>44470</v>
      </c>
      <c r="AB7" s="1">
        <v>44562</v>
      </c>
      <c r="AC7" s="1">
        <v>44652</v>
      </c>
      <c r="AD7" s="1">
        <v>44743</v>
      </c>
      <c r="AE7" s="1">
        <v>44835</v>
      </c>
      <c r="AF7" s="1">
        <v>44927</v>
      </c>
      <c r="AG7" s="1">
        <v>45017</v>
      </c>
      <c r="AH7" s="1">
        <v>45108</v>
      </c>
      <c r="AI7" s="1">
        <v>45200</v>
      </c>
    </row>
    <row r="8" spans="3:36" x14ac:dyDescent="0.35">
      <c r="C8" s="2" t="s">
        <v>0</v>
      </c>
      <c r="D8" s="3">
        <v>1187529</v>
      </c>
      <c r="E8" s="3">
        <v>1211317.3333333333</v>
      </c>
      <c r="F8" s="3">
        <v>1230215</v>
      </c>
      <c r="G8" s="3">
        <v>1266574.3333333333</v>
      </c>
      <c r="H8" s="3">
        <v>1271736.3333333333</v>
      </c>
      <c r="I8" s="3">
        <v>1279581.3333333333</v>
      </c>
      <c r="J8" s="3">
        <v>1274786.3333333333</v>
      </c>
      <c r="K8" s="3">
        <v>1297303.6666666667</v>
      </c>
      <c r="L8" s="3">
        <v>1352428.3333333333</v>
      </c>
      <c r="M8" s="3">
        <v>1357544</v>
      </c>
      <c r="N8" s="3">
        <v>1330514</v>
      </c>
      <c r="O8" s="3">
        <v>1293403.3333333333</v>
      </c>
      <c r="P8" s="3">
        <v>1320675</v>
      </c>
      <c r="Q8" s="3">
        <v>1372503.6666666667</v>
      </c>
      <c r="R8" s="3">
        <v>1418767.3333333333</v>
      </c>
      <c r="S8" s="3">
        <v>1446159.3333333333</v>
      </c>
      <c r="T8" s="3">
        <v>1498353.6666666667</v>
      </c>
      <c r="U8" s="3">
        <v>1441721.3333333333</v>
      </c>
      <c r="V8" s="3">
        <v>1451293.3333333333</v>
      </c>
      <c r="W8" s="3">
        <v>1487697.6666666667</v>
      </c>
      <c r="X8" s="3">
        <v>1543866.66666667</v>
      </c>
      <c r="Y8" s="4">
        <f>Y10*1.3</f>
        <v>1483361.5659928522</v>
      </c>
      <c r="Z8" s="4">
        <f t="shared" ref="Z8:AI8" si="0">Z10*1.3</f>
        <v>1485208.9228256152</v>
      </c>
      <c r="AA8" s="4">
        <f t="shared" si="0"/>
        <v>1488146.7264197562</v>
      </c>
      <c r="AB8" s="4">
        <f t="shared" si="0"/>
        <v>1490122.7290741871</v>
      </c>
      <c r="AC8" s="4">
        <f t="shared" si="0"/>
        <v>1481558.838288594</v>
      </c>
      <c r="AD8" s="4">
        <f t="shared" si="0"/>
        <v>1462395.1449179279</v>
      </c>
      <c r="AE8" s="4">
        <f t="shared" si="0"/>
        <v>1458086.680818222</v>
      </c>
      <c r="AF8" s="4">
        <f t="shared" si="0"/>
        <v>1447676.0043496271</v>
      </c>
      <c r="AG8" s="4">
        <f t="shared" si="0"/>
        <v>1427060.2635323841</v>
      </c>
      <c r="AH8" s="4">
        <f t="shared" si="0"/>
        <v>1418494.2803776292</v>
      </c>
      <c r="AI8" s="4">
        <f t="shared" si="0"/>
        <v>1413188.7487080873</v>
      </c>
    </row>
    <row r="9" spans="3:36" x14ac:dyDescent="0.35">
      <c r="Q9" s="5"/>
      <c r="R9" s="5"/>
      <c r="S9" s="5"/>
      <c r="T9" s="5"/>
      <c r="U9" s="5"/>
      <c r="V9" s="5"/>
      <c r="W9" s="5"/>
      <c r="X9" s="5"/>
    </row>
    <row r="10" spans="3:36" x14ac:dyDescent="0.35">
      <c r="C10" s="2" t="s">
        <v>1</v>
      </c>
      <c r="D10" s="6">
        <v>1072899.47213146</v>
      </c>
      <c r="E10" s="6">
        <v>1082681.1468486199</v>
      </c>
      <c r="F10" s="6">
        <v>1093316.13387119</v>
      </c>
      <c r="G10" s="6">
        <v>1116136.2151947899</v>
      </c>
      <c r="H10" s="6">
        <v>1115895.45386274</v>
      </c>
      <c r="I10" s="6">
        <v>1105539.2017290399</v>
      </c>
      <c r="J10" s="6">
        <v>1087216.2889145401</v>
      </c>
      <c r="K10" s="6">
        <v>1102120.4454502501</v>
      </c>
      <c r="L10" s="6">
        <v>1143232.22931111</v>
      </c>
      <c r="M10" s="6">
        <v>1122650.4561286401</v>
      </c>
      <c r="N10" s="6">
        <v>1089686.32926035</v>
      </c>
      <c r="O10" s="6">
        <v>1048501.77649023</v>
      </c>
      <c r="P10" s="6">
        <v>1067814.7213135499</v>
      </c>
      <c r="Q10" s="6">
        <v>1081762.4770585599</v>
      </c>
      <c r="R10" s="6">
        <v>1094413.2378994001</v>
      </c>
      <c r="S10" s="6">
        <v>1106101.6371883301</v>
      </c>
      <c r="T10" s="6">
        <v>1129004.7415460399</v>
      </c>
      <c r="U10" s="6">
        <v>1083940.9970994301</v>
      </c>
      <c r="V10" s="6">
        <v>1096846.73930816</v>
      </c>
      <c r="W10" s="6">
        <v>1138370.4889952999</v>
      </c>
      <c r="X10" s="6">
        <v>1138667.34963196</v>
      </c>
      <c r="Y10" s="7">
        <v>1141047.35845604</v>
      </c>
      <c r="Z10" s="7">
        <v>1142468.4021735501</v>
      </c>
      <c r="AA10" s="7">
        <v>1144728.2510921201</v>
      </c>
      <c r="AB10" s="7">
        <v>1146248.2531339901</v>
      </c>
      <c r="AC10" s="7">
        <v>1139660.6448373799</v>
      </c>
      <c r="AD10" s="7">
        <v>1124919.3422445599</v>
      </c>
      <c r="AE10" s="7">
        <v>1121605.1390909399</v>
      </c>
      <c r="AF10" s="7">
        <v>1113596.9264227899</v>
      </c>
      <c r="AG10" s="7">
        <v>1097738.6642556801</v>
      </c>
      <c r="AH10" s="7">
        <v>1091149.44644433</v>
      </c>
      <c r="AI10" s="7">
        <v>1087068.2682369901</v>
      </c>
    </row>
    <row r="11" spans="3:36" x14ac:dyDescent="0.35">
      <c r="C11" t="s">
        <v>2</v>
      </c>
      <c r="D11" s="6">
        <v>26680.682725710802</v>
      </c>
      <c r="E11" s="6">
        <v>28538.7251133953</v>
      </c>
      <c r="F11" s="6">
        <v>27839.075847829001</v>
      </c>
      <c r="G11" s="6">
        <v>26016.633795940801</v>
      </c>
      <c r="H11" s="6">
        <v>29184.024806893001</v>
      </c>
      <c r="I11" s="6">
        <v>25227.757995886699</v>
      </c>
      <c r="J11" s="6">
        <v>26598.7924300009</v>
      </c>
      <c r="K11" s="6">
        <v>29065.415412110699</v>
      </c>
      <c r="L11" s="6">
        <v>29019.732538137501</v>
      </c>
      <c r="M11" s="6">
        <v>25317.014599533501</v>
      </c>
      <c r="N11" s="6">
        <v>24903.694800730002</v>
      </c>
      <c r="O11" s="6">
        <v>27356.521516851499</v>
      </c>
      <c r="P11" s="6">
        <v>28401.480837632302</v>
      </c>
      <c r="Q11" s="6">
        <v>28632.838095856601</v>
      </c>
      <c r="R11" s="6">
        <v>26817.580881415899</v>
      </c>
      <c r="S11" s="6">
        <v>24712.1024375368</v>
      </c>
      <c r="T11" s="6">
        <v>27242.968813200201</v>
      </c>
      <c r="U11" s="6">
        <v>26060.699167634601</v>
      </c>
      <c r="V11" s="6">
        <v>26048.593827222201</v>
      </c>
      <c r="W11" s="6">
        <v>26315.9167416077</v>
      </c>
      <c r="X11" s="6">
        <v>27745.9461878412</v>
      </c>
      <c r="Y11" s="7">
        <v>27635.630204218302</v>
      </c>
      <c r="Z11" s="7">
        <v>27838.588210636201</v>
      </c>
      <c r="AA11" s="7">
        <v>28220.972065250899</v>
      </c>
      <c r="AB11" s="7">
        <v>27896.565525932401</v>
      </c>
      <c r="AC11" s="7">
        <v>27809.353131835898</v>
      </c>
      <c r="AD11" s="7">
        <v>27176.136808679399</v>
      </c>
      <c r="AE11" s="7">
        <v>27129.1289814724</v>
      </c>
      <c r="AF11" s="7">
        <v>26639.506196202401</v>
      </c>
      <c r="AG11" s="7">
        <v>26203.585569585099</v>
      </c>
      <c r="AH11" s="7">
        <v>25848.4822875557</v>
      </c>
      <c r="AI11" s="7">
        <v>25655.9998205702</v>
      </c>
      <c r="AJ11" s="7"/>
    </row>
    <row r="12" spans="3:36" x14ac:dyDescent="0.35">
      <c r="C12" s="2" t="s">
        <v>3</v>
      </c>
      <c r="D12" s="8">
        <f>D11/D10</f>
        <v>2.4867830974607541E-2</v>
      </c>
      <c r="E12" s="8">
        <f t="shared" ref="E12:AI12" si="1">E11/E10</f>
        <v>2.6359307351442755E-2</v>
      </c>
      <c r="F12" s="8">
        <f t="shared" si="1"/>
        <v>2.5462969936478487E-2</v>
      </c>
      <c r="G12" s="8">
        <f t="shared" si="1"/>
        <v>2.3309550789372368E-2</v>
      </c>
      <c r="H12" s="8">
        <f t="shared" si="1"/>
        <v>2.6153009859365164E-2</v>
      </c>
      <c r="I12" s="8">
        <f t="shared" si="1"/>
        <v>2.2819415138270103E-2</v>
      </c>
      <c r="J12" s="8">
        <f t="shared" si="1"/>
        <v>2.4465042237875888E-2</v>
      </c>
      <c r="K12" s="8">
        <f t="shared" si="1"/>
        <v>2.637226768825306E-2</v>
      </c>
      <c r="L12" s="8">
        <f t="shared" si="1"/>
        <v>2.538393494699169E-2</v>
      </c>
      <c r="M12" s="8">
        <f t="shared" si="1"/>
        <v>2.2551110598428799E-2</v>
      </c>
      <c r="N12" s="8">
        <f t="shared" si="1"/>
        <v>2.2854003149359474E-2</v>
      </c>
      <c r="O12" s="8">
        <f t="shared" si="1"/>
        <v>2.6091058813867835E-2</v>
      </c>
      <c r="P12" s="8">
        <f t="shared" si="1"/>
        <v>2.659776108227354E-2</v>
      </c>
      <c r="Q12" s="8">
        <f t="shared" si="1"/>
        <v>2.6468692252769457E-2</v>
      </c>
      <c r="R12" s="8">
        <f t="shared" si="1"/>
        <v>2.4504072093361327E-2</v>
      </c>
      <c r="S12" s="8">
        <f t="shared" si="1"/>
        <v>2.2341619980198259E-2</v>
      </c>
      <c r="T12" s="8">
        <f t="shared" si="1"/>
        <v>2.4130074755836846E-2</v>
      </c>
      <c r="U12" s="8">
        <f t="shared" si="1"/>
        <v>2.4042544047481997E-2</v>
      </c>
      <c r="V12" s="8">
        <f t="shared" si="1"/>
        <v>2.3748617645207609E-2</v>
      </c>
      <c r="W12" s="8">
        <f t="shared" si="1"/>
        <v>2.3117181089992531E-2</v>
      </c>
      <c r="X12" s="8">
        <f t="shared" si="1"/>
        <v>2.4367034144615846E-2</v>
      </c>
      <c r="Y12" s="8">
        <f t="shared" si="1"/>
        <v>2.4219529539608493E-2</v>
      </c>
      <c r="Z12" s="8">
        <f t="shared" si="1"/>
        <v>2.4367053091072968E-2</v>
      </c>
      <c r="AA12" s="8">
        <f t="shared" si="1"/>
        <v>2.4652988199013064E-2</v>
      </c>
      <c r="AB12" s="8">
        <f t="shared" si="1"/>
        <v>2.433728073273796E-2</v>
      </c>
      <c r="AC12" s="8">
        <f t="shared" si="1"/>
        <v>2.4401433231735454E-2</v>
      </c>
      <c r="AD12" s="8">
        <f t="shared" si="1"/>
        <v>2.415829810024837E-2</v>
      </c>
      <c r="AE12" s="8">
        <f t="shared" si="1"/>
        <v>2.4187771646143257E-2</v>
      </c>
      <c r="AF12" s="8">
        <f t="shared" si="1"/>
        <v>2.3922036388674805E-2</v>
      </c>
      <c r="AG12" s="8">
        <f t="shared" si="1"/>
        <v>2.387051346811438E-2</v>
      </c>
      <c r="AH12" s="8">
        <f t="shared" si="1"/>
        <v>2.3689222747430939E-2</v>
      </c>
      <c r="AI12" s="8">
        <f t="shared" si="1"/>
        <v>2.3601093482545639E-2</v>
      </c>
    </row>
    <row r="13" spans="3:36" x14ac:dyDescent="0.35">
      <c r="C13" s="2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3:36" x14ac:dyDescent="0.35">
      <c r="C14" s="2" t="s">
        <v>33</v>
      </c>
      <c r="D14" s="8">
        <f>D8*D12</f>
        <v>29531.270449444717</v>
      </c>
      <c r="E14" s="8">
        <f t="shared" ref="E14:AH14" si="2">E8*E12</f>
        <v>31929.485889463365</v>
      </c>
      <c r="F14" s="8">
        <f t="shared" si="2"/>
        <v>31324.927560404882</v>
      </c>
      <c r="G14" s="8">
        <f t="shared" si="2"/>
        <v>29523.278751348778</v>
      </c>
      <c r="H14" s="8">
        <f t="shared" si="2"/>
        <v>33259.732864179568</v>
      </c>
      <c r="I14" s="8">
        <f t="shared" si="2"/>
        <v>29199.297648514508</v>
      </c>
      <c r="J14" s="8">
        <f t="shared" si="2"/>
        <v>31187.701489266929</v>
      </c>
      <c r="K14" s="8">
        <f t="shared" si="2"/>
        <v>34212.839570285556</v>
      </c>
      <c r="L14" s="8">
        <f t="shared" si="2"/>
        <v>34329.952833801726</v>
      </c>
      <c r="M14" s="8">
        <f t="shared" si="2"/>
        <v>30614.124886233425</v>
      </c>
      <c r="N14" s="8">
        <f t="shared" si="2"/>
        <v>30407.57114626687</v>
      </c>
      <c r="O14" s="8">
        <f t="shared" si="2"/>
        <v>33746.262440052698</v>
      </c>
      <c r="P14" s="8">
        <f t="shared" si="2"/>
        <v>35126.998117331605</v>
      </c>
      <c r="Q14" s="8">
        <f t="shared" si="2"/>
        <v>36328.377168797677</v>
      </c>
      <c r="R14" s="8">
        <f t="shared" si="2"/>
        <v>34765.577019705997</v>
      </c>
      <c r="S14" s="8">
        <f t="shared" si="2"/>
        <v>32309.542256150195</v>
      </c>
      <c r="T14" s="8">
        <f t="shared" si="2"/>
        <v>36155.385987348913</v>
      </c>
      <c r="U14" s="8">
        <f t="shared" si="2"/>
        <v>34662.648660861138</v>
      </c>
      <c r="V14" s="8">
        <f t="shared" si="2"/>
        <v>34466.210464372169</v>
      </c>
      <c r="W14" s="8">
        <f t="shared" si="2"/>
        <v>34391.376367492681</v>
      </c>
      <c r="X14" s="8">
        <f t="shared" si="2"/>
        <v>37619.451781400996</v>
      </c>
      <c r="Y14" s="8">
        <f t="shared" si="2"/>
        <v>35926.319265483799</v>
      </c>
      <c r="Z14" s="8">
        <f t="shared" si="2"/>
        <v>36190.164673827057</v>
      </c>
      <c r="AA14" s="8">
        <f t="shared" si="2"/>
        <v>36687.263684826168</v>
      </c>
      <c r="AB14" s="8">
        <f t="shared" si="2"/>
        <v>36265.53518371212</v>
      </c>
      <c r="AC14" s="8">
        <f t="shared" si="2"/>
        <v>36152.159071386675</v>
      </c>
      <c r="AD14" s="8">
        <f t="shared" si="2"/>
        <v>35328.97785128322</v>
      </c>
      <c r="AE14" s="8">
        <f t="shared" si="2"/>
        <v>35267.867675914124</v>
      </c>
      <c r="AF14" s="8">
        <f t="shared" si="2"/>
        <v>34631.358055063123</v>
      </c>
      <c r="AG14" s="8">
        <f t="shared" si="2"/>
        <v>34064.661240460628</v>
      </c>
      <c r="AH14" s="8">
        <f t="shared" si="2"/>
        <v>33603.026973822416</v>
      </c>
      <c r="AI14" s="8">
        <f>AI8*AI12</f>
        <v>33352.799766741264</v>
      </c>
    </row>
    <row r="15" spans="3:36" x14ac:dyDescent="0.35">
      <c r="C15" s="19" t="s">
        <v>34</v>
      </c>
      <c r="D15">
        <v>25540.314937838837</v>
      </c>
      <c r="E15">
        <v>27758.950895903956</v>
      </c>
      <c r="F15">
        <v>26974.813084891943</v>
      </c>
      <c r="G15">
        <v>24993.584793882306</v>
      </c>
      <c r="H15">
        <v>28550.459424759567</v>
      </c>
      <c r="I15">
        <v>24310.444727140977</v>
      </c>
      <c r="J15">
        <v>26119.269085939868</v>
      </c>
      <c r="K15">
        <v>28964.827685004966</v>
      </c>
      <c r="L15">
        <v>28902.361466567607</v>
      </c>
      <c r="M15">
        <v>25006.954037045776</v>
      </c>
      <c r="N15">
        <v>24620.820815125699</v>
      </c>
      <c r="O15">
        <v>27779.932626957998</v>
      </c>
      <c r="P15">
        <v>28981.088822283375</v>
      </c>
      <c r="Q15">
        <v>30002.888391795917</v>
      </c>
      <c r="R15">
        <v>28260.508760750708</v>
      </c>
      <c r="S15">
        <v>25624.894515241373</v>
      </c>
      <c r="T15">
        <v>29291.158764486565</v>
      </c>
      <c r="U15">
        <v>27618.841956045257</v>
      </c>
      <c r="V15">
        <v>27242.824277602758</v>
      </c>
      <c r="W15">
        <v>26988.410698769741</v>
      </c>
      <c r="X15">
        <v>30036.906630724527</v>
      </c>
      <c r="Y15">
        <v>28164.1946328538</v>
      </c>
      <c r="Z15">
        <v>28248.460559243525</v>
      </c>
      <c r="AA15">
        <v>28565.980088289107</v>
      </c>
      <c r="AB15">
        <v>27964.672105221529</v>
      </c>
      <c r="AC15">
        <v>27671.716510942555</v>
      </c>
      <c r="AD15">
        <v>26668.95580888557</v>
      </c>
      <c r="AE15">
        <v>26428.266151562944</v>
      </c>
      <c r="AF15">
        <v>25612.177048758414</v>
      </c>
      <c r="AG15">
        <v>24865.900752202397</v>
      </c>
      <c r="AH15">
        <v>24224.687003610656</v>
      </c>
      <c r="AI15">
        <v>23794.880314575974</v>
      </c>
    </row>
    <row r="17" spans="2:35" x14ac:dyDescent="0.35">
      <c r="C17" s="9" t="s">
        <v>4</v>
      </c>
    </row>
    <row r="18" spans="2:35" x14ac:dyDescent="0.35">
      <c r="C18" t="s">
        <v>5</v>
      </c>
      <c r="D18" s="6">
        <v>13653.17</v>
      </c>
      <c r="E18" s="6">
        <v>15216.74</v>
      </c>
      <c r="F18" s="6">
        <v>14277.26</v>
      </c>
      <c r="G18" s="6">
        <v>12421.5</v>
      </c>
      <c r="H18" s="6">
        <v>15790.14</v>
      </c>
      <c r="I18" s="6">
        <v>12188.88</v>
      </c>
      <c r="J18" s="6">
        <v>13951.02</v>
      </c>
      <c r="K18" s="6">
        <v>16157.66</v>
      </c>
      <c r="L18" s="6">
        <v>15527.5</v>
      </c>
      <c r="M18" s="6">
        <v>11933.61</v>
      </c>
      <c r="N18" s="6">
        <v>11833.32</v>
      </c>
      <c r="O18" s="6">
        <v>14686.08</v>
      </c>
      <c r="P18" s="6">
        <v>15208.36</v>
      </c>
      <c r="Q18" s="6">
        <v>15102.37</v>
      </c>
      <c r="R18" s="6">
        <v>13242.73</v>
      </c>
      <c r="S18" s="6">
        <v>11289.45</v>
      </c>
      <c r="T18" s="6">
        <v>13803.34</v>
      </c>
      <c r="U18" s="6">
        <v>13050.85</v>
      </c>
      <c r="V18" s="6">
        <v>13398.66</v>
      </c>
      <c r="W18" s="6">
        <v>13595.28</v>
      </c>
      <c r="X18" s="6">
        <v>15431.35</v>
      </c>
      <c r="Y18" s="7">
        <v>15519.02</v>
      </c>
      <c r="Z18" s="7">
        <v>15743.21</v>
      </c>
      <c r="AA18" s="7">
        <v>16009.49</v>
      </c>
      <c r="AB18" s="7">
        <v>15548.53</v>
      </c>
      <c r="AC18" s="7">
        <v>15349.96</v>
      </c>
      <c r="AD18" s="7">
        <v>14747.02</v>
      </c>
      <c r="AE18" s="7">
        <v>14730.89</v>
      </c>
      <c r="AF18" s="7">
        <v>14237.32</v>
      </c>
      <c r="AG18" s="7">
        <v>13833.52</v>
      </c>
      <c r="AH18" s="7">
        <v>13452.79</v>
      </c>
      <c r="AI18" s="7">
        <v>13293.52</v>
      </c>
    </row>
    <row r="19" spans="2:35" x14ac:dyDescent="0.35">
      <c r="C19" t="s">
        <v>6</v>
      </c>
      <c r="D19" s="6">
        <v>2892.09</v>
      </c>
      <c r="E19" s="6">
        <v>3075.8</v>
      </c>
      <c r="F19" s="6">
        <v>3247.25</v>
      </c>
      <c r="G19" s="6">
        <v>3323.35</v>
      </c>
      <c r="H19" s="6">
        <v>3264.15</v>
      </c>
      <c r="I19" s="6">
        <v>3214.27</v>
      </c>
      <c r="J19" s="6">
        <v>3090.22</v>
      </c>
      <c r="K19" s="6">
        <v>3122.27</v>
      </c>
      <c r="L19" s="6">
        <v>3273.69</v>
      </c>
      <c r="M19" s="6">
        <v>3274.52</v>
      </c>
      <c r="N19" s="6">
        <v>3271.26</v>
      </c>
      <c r="O19" s="6">
        <v>3164.35</v>
      </c>
      <c r="P19" s="6">
        <v>3215.15</v>
      </c>
      <c r="Q19" s="6">
        <v>3207.01</v>
      </c>
      <c r="R19" s="6">
        <v>3227.66</v>
      </c>
      <c r="S19" s="6">
        <v>3179.83</v>
      </c>
      <c r="T19" s="6">
        <v>3106.23</v>
      </c>
      <c r="U19" s="6">
        <v>2969.03</v>
      </c>
      <c r="V19" s="6">
        <v>2923.53</v>
      </c>
      <c r="W19" s="6">
        <v>2843.4</v>
      </c>
      <c r="X19" s="6">
        <v>2719.43</v>
      </c>
      <c r="Y19" s="7">
        <v>2647.93</v>
      </c>
      <c r="Z19" s="7">
        <v>2644.39</v>
      </c>
      <c r="AA19" s="7">
        <v>2649.59</v>
      </c>
      <c r="AB19" s="7">
        <v>2634.1</v>
      </c>
      <c r="AC19" s="7">
        <v>2646.68</v>
      </c>
      <c r="AD19" s="7">
        <v>2645.08</v>
      </c>
      <c r="AE19" s="7">
        <v>2627.18</v>
      </c>
      <c r="AF19" s="7">
        <v>2610.4899999999998</v>
      </c>
      <c r="AG19" s="7">
        <v>2590.2600000000002</v>
      </c>
      <c r="AH19" s="7">
        <v>2589.58</v>
      </c>
      <c r="AI19" s="7">
        <v>2598.5300000000002</v>
      </c>
    </row>
    <row r="20" spans="2:35" x14ac:dyDescent="0.35">
      <c r="C20" t="s">
        <v>7</v>
      </c>
      <c r="D20" s="6">
        <v>318.48</v>
      </c>
      <c r="E20" s="6">
        <v>328.43</v>
      </c>
      <c r="F20" s="6">
        <v>322.8</v>
      </c>
      <c r="G20" s="6">
        <v>305.31</v>
      </c>
      <c r="H20" s="6">
        <v>292.8</v>
      </c>
      <c r="I20" s="6">
        <v>286.29000000000002</v>
      </c>
      <c r="J20" s="6">
        <v>268.49</v>
      </c>
      <c r="K20" s="6">
        <v>266.25</v>
      </c>
      <c r="L20" s="6">
        <v>272.45</v>
      </c>
      <c r="M20" s="6">
        <v>266.77</v>
      </c>
      <c r="N20" s="6">
        <v>275.08</v>
      </c>
      <c r="O20" s="6">
        <v>268.64</v>
      </c>
      <c r="P20" s="6">
        <v>293.52999999999997</v>
      </c>
      <c r="Q20" s="6">
        <v>285.5</v>
      </c>
      <c r="R20" s="6">
        <v>285.36</v>
      </c>
      <c r="S20" s="6">
        <v>282.58999999999997</v>
      </c>
      <c r="T20" s="6">
        <v>270.54000000000002</v>
      </c>
      <c r="U20" s="6">
        <v>259</v>
      </c>
      <c r="V20" s="6">
        <v>251.05</v>
      </c>
      <c r="W20" s="6">
        <v>234.74</v>
      </c>
      <c r="X20" s="6">
        <v>248.16</v>
      </c>
      <c r="Y20" s="7">
        <v>239.81</v>
      </c>
      <c r="Z20" s="7">
        <v>248.05</v>
      </c>
      <c r="AA20" s="7">
        <v>249.98</v>
      </c>
      <c r="AB20" s="7">
        <v>252.98</v>
      </c>
      <c r="AC20" s="7">
        <v>249.13</v>
      </c>
      <c r="AD20" s="7">
        <v>245.41</v>
      </c>
      <c r="AE20" s="7">
        <v>242.66</v>
      </c>
      <c r="AF20" s="7">
        <v>241.39</v>
      </c>
      <c r="AG20" s="7">
        <v>240.6</v>
      </c>
      <c r="AH20" s="7">
        <v>239.42</v>
      </c>
      <c r="AI20" s="7">
        <v>237.66</v>
      </c>
    </row>
    <row r="21" spans="2:35" x14ac:dyDescent="0.35">
      <c r="C21" t="s">
        <v>8</v>
      </c>
      <c r="D21" s="6">
        <v>631.97</v>
      </c>
      <c r="E21" s="6">
        <v>633.39</v>
      </c>
      <c r="F21" s="6">
        <v>663.17</v>
      </c>
      <c r="G21" s="6">
        <v>647.89</v>
      </c>
      <c r="H21" s="6">
        <v>663.82</v>
      </c>
      <c r="I21" s="6">
        <v>668.1</v>
      </c>
      <c r="J21" s="6">
        <v>668.3</v>
      </c>
      <c r="K21" s="6">
        <v>672.26</v>
      </c>
      <c r="L21" s="6">
        <v>672.5</v>
      </c>
      <c r="M21" s="6">
        <v>657.54</v>
      </c>
      <c r="N21" s="6">
        <v>642.63</v>
      </c>
      <c r="O21" s="6">
        <v>631.16999999999996</v>
      </c>
      <c r="P21" s="6">
        <v>651.92999999999995</v>
      </c>
      <c r="Q21" s="6">
        <v>654.12</v>
      </c>
      <c r="R21" s="6">
        <v>664.95</v>
      </c>
      <c r="S21" s="6">
        <v>678.43</v>
      </c>
      <c r="T21" s="6">
        <v>669.14</v>
      </c>
      <c r="U21" s="6">
        <v>627.16999999999996</v>
      </c>
      <c r="V21" s="6">
        <v>635.79</v>
      </c>
      <c r="W21" s="6">
        <v>629.03</v>
      </c>
      <c r="X21" s="6">
        <v>622.45000000000005</v>
      </c>
      <c r="Y21" s="7">
        <v>629.41999999999996</v>
      </c>
      <c r="Z21" s="7">
        <v>645.57000000000005</v>
      </c>
      <c r="AA21" s="7">
        <v>668.1</v>
      </c>
      <c r="AB21" s="7">
        <v>684.73</v>
      </c>
      <c r="AC21" s="7">
        <v>692.29</v>
      </c>
      <c r="AD21" s="7">
        <v>705.88</v>
      </c>
      <c r="AE21" s="7">
        <v>710.21</v>
      </c>
      <c r="AF21" s="7">
        <v>716.78</v>
      </c>
      <c r="AG21" s="7">
        <v>720.87</v>
      </c>
      <c r="AH21" s="7">
        <v>726.76</v>
      </c>
      <c r="AI21" s="7">
        <v>728.64</v>
      </c>
    </row>
    <row r="22" spans="2:35" x14ac:dyDescent="0.35">
      <c r="C22" t="s">
        <v>9</v>
      </c>
      <c r="D22" s="6">
        <v>2635.65</v>
      </c>
      <c r="E22" s="6">
        <v>2680.71</v>
      </c>
      <c r="F22" s="6">
        <v>2715.13</v>
      </c>
      <c r="G22" s="6">
        <v>2632.76</v>
      </c>
      <c r="H22" s="6">
        <v>2732.71</v>
      </c>
      <c r="I22" s="6">
        <v>2744.81</v>
      </c>
      <c r="J22" s="6">
        <v>2691.46</v>
      </c>
      <c r="K22" s="6">
        <v>2716.39</v>
      </c>
      <c r="L22" s="6">
        <v>2782.27</v>
      </c>
      <c r="M22" s="6">
        <v>2796.75</v>
      </c>
      <c r="N22" s="6">
        <v>2722.02</v>
      </c>
      <c r="O22" s="6">
        <v>2703.03</v>
      </c>
      <c r="P22" s="6">
        <v>2759.14</v>
      </c>
      <c r="Q22" s="6">
        <v>2687.3</v>
      </c>
      <c r="R22" s="6">
        <v>2654.6</v>
      </c>
      <c r="S22" s="6">
        <v>2666.46</v>
      </c>
      <c r="T22" s="6">
        <v>2671.39</v>
      </c>
      <c r="U22" s="6">
        <v>2645.92</v>
      </c>
      <c r="V22" s="6">
        <v>2536.42</v>
      </c>
      <c r="W22" s="6">
        <v>2655.65</v>
      </c>
      <c r="X22" s="6">
        <v>2533.87</v>
      </c>
      <c r="Y22" s="7">
        <v>2479.15</v>
      </c>
      <c r="Z22" s="7">
        <v>2523.46</v>
      </c>
      <c r="AA22" s="7">
        <v>2547.48</v>
      </c>
      <c r="AB22" s="7">
        <v>2545.46</v>
      </c>
      <c r="AC22" s="7">
        <v>2555.0500000000002</v>
      </c>
      <c r="AD22" s="7">
        <v>2551.7199999999998</v>
      </c>
      <c r="AE22" s="7">
        <v>2537.7199999999998</v>
      </c>
      <c r="AF22" s="7">
        <v>2579.66</v>
      </c>
      <c r="AG22" s="7">
        <v>2568.61</v>
      </c>
      <c r="AH22" s="7">
        <v>2570.46</v>
      </c>
      <c r="AI22" s="7">
        <v>2561.11</v>
      </c>
    </row>
    <row r="23" spans="2:35" x14ac:dyDescent="0.35">
      <c r="C23" s="10" t="s">
        <v>10</v>
      </c>
      <c r="D23" s="11">
        <v>60.6</v>
      </c>
      <c r="E23" s="11">
        <v>64.209999999999994</v>
      </c>
      <c r="F23" s="11">
        <v>65.27</v>
      </c>
      <c r="G23" s="11">
        <v>61.4</v>
      </c>
      <c r="H23" s="11">
        <v>58.3</v>
      </c>
      <c r="I23" s="11">
        <v>61.77</v>
      </c>
      <c r="J23" s="11">
        <v>58.97</v>
      </c>
      <c r="K23" s="11">
        <v>54.72</v>
      </c>
      <c r="L23" s="11">
        <v>55.83</v>
      </c>
      <c r="M23" s="11">
        <v>55.83</v>
      </c>
      <c r="N23" s="11">
        <v>53.37</v>
      </c>
      <c r="O23" s="11">
        <v>54.77</v>
      </c>
      <c r="P23" s="11">
        <v>54.66</v>
      </c>
      <c r="Q23" s="11">
        <v>55.35</v>
      </c>
      <c r="R23" s="11">
        <v>51.87</v>
      </c>
      <c r="S23" s="11">
        <v>49.51</v>
      </c>
      <c r="T23" s="11">
        <v>49.59</v>
      </c>
      <c r="U23" s="11">
        <v>42.8</v>
      </c>
      <c r="V23" s="11">
        <v>44.42</v>
      </c>
      <c r="W23" s="11">
        <v>46.25</v>
      </c>
      <c r="X23" s="11">
        <v>46.64</v>
      </c>
      <c r="Y23" s="11">
        <v>43.35</v>
      </c>
      <c r="Z23" s="11">
        <v>44.84</v>
      </c>
      <c r="AA23" s="11">
        <v>44.76</v>
      </c>
      <c r="AB23" s="11">
        <v>45.27</v>
      </c>
      <c r="AC23" s="11">
        <v>44.31</v>
      </c>
      <c r="AD23" s="11">
        <v>43.5</v>
      </c>
      <c r="AE23" s="11">
        <v>42.57</v>
      </c>
      <c r="AF23" s="11">
        <v>41.75</v>
      </c>
      <c r="AG23" s="11">
        <v>41.04</v>
      </c>
      <c r="AH23" s="11">
        <v>40.46</v>
      </c>
      <c r="AI23" s="11">
        <v>39.86</v>
      </c>
    </row>
    <row r="24" spans="2:35" x14ac:dyDescent="0.35">
      <c r="C24" s="10" t="s">
        <v>11</v>
      </c>
      <c r="D24" s="11">
        <v>204.33</v>
      </c>
      <c r="E24" s="11">
        <v>231.76</v>
      </c>
      <c r="F24" s="11">
        <v>236.44</v>
      </c>
      <c r="G24" s="11">
        <v>246.82</v>
      </c>
      <c r="H24" s="11">
        <v>245.85</v>
      </c>
      <c r="I24" s="11">
        <v>265.76</v>
      </c>
      <c r="J24" s="11">
        <v>266.58</v>
      </c>
      <c r="K24" s="11">
        <v>253.86</v>
      </c>
      <c r="L24" s="11">
        <v>257.07</v>
      </c>
      <c r="M24" s="12">
        <v>278.33</v>
      </c>
      <c r="N24" s="11">
        <v>277.14999999999998</v>
      </c>
      <c r="O24" s="11">
        <v>251.88</v>
      </c>
      <c r="P24" s="11">
        <v>253.95</v>
      </c>
      <c r="Q24" s="11">
        <v>249.45</v>
      </c>
      <c r="R24" s="11">
        <v>236.11</v>
      </c>
      <c r="S24" s="11">
        <v>243.94</v>
      </c>
      <c r="T24" s="11">
        <v>224.37</v>
      </c>
      <c r="U24" s="11">
        <v>172.49</v>
      </c>
      <c r="V24" s="11">
        <v>178.69</v>
      </c>
      <c r="W24" s="11">
        <v>172.22</v>
      </c>
      <c r="X24" s="11">
        <v>159.08000000000001</v>
      </c>
      <c r="Y24" s="11">
        <v>155.33000000000001</v>
      </c>
      <c r="Z24" s="11">
        <v>155.96</v>
      </c>
      <c r="AA24" s="11">
        <v>157.85</v>
      </c>
      <c r="AB24" s="11">
        <v>159.91</v>
      </c>
      <c r="AC24" s="11">
        <v>161.69</v>
      </c>
      <c r="AD24" s="11">
        <v>161.91999999999999</v>
      </c>
      <c r="AE24" s="11">
        <v>163.08000000000001</v>
      </c>
      <c r="AF24" s="11">
        <v>162.63</v>
      </c>
      <c r="AG24" s="11">
        <v>162.46</v>
      </c>
      <c r="AH24" s="11">
        <v>162.52000000000001</v>
      </c>
      <c r="AI24" s="11">
        <v>162.34</v>
      </c>
    </row>
    <row r="25" spans="2:35" x14ac:dyDescent="0.35">
      <c r="C25" s="10" t="s">
        <v>12</v>
      </c>
      <c r="D25" s="12">
        <v>717.9</v>
      </c>
      <c r="E25" s="12">
        <v>716.18</v>
      </c>
      <c r="F25" s="12">
        <v>710.03</v>
      </c>
      <c r="G25" s="12">
        <v>754.26</v>
      </c>
      <c r="H25" s="12">
        <v>749.78</v>
      </c>
      <c r="I25" s="12">
        <v>729.9</v>
      </c>
      <c r="J25" s="12">
        <v>719.27</v>
      </c>
      <c r="K25" s="12">
        <v>755.89</v>
      </c>
      <c r="L25" s="12">
        <v>761.86</v>
      </c>
      <c r="M25" s="12">
        <v>774.06</v>
      </c>
      <c r="N25" s="12">
        <v>745.34</v>
      </c>
      <c r="O25" s="12">
        <v>742.24</v>
      </c>
      <c r="P25" s="12">
        <v>752.68</v>
      </c>
      <c r="Q25" s="12">
        <v>756.89</v>
      </c>
      <c r="R25" s="12">
        <v>803.36</v>
      </c>
      <c r="S25" s="12">
        <v>830.88</v>
      </c>
      <c r="T25" s="12">
        <v>881.84</v>
      </c>
      <c r="U25" s="12">
        <v>957.14</v>
      </c>
      <c r="V25" s="12">
        <v>986.08</v>
      </c>
      <c r="W25" s="12">
        <v>1002.65</v>
      </c>
      <c r="X25" s="12">
        <v>989.72</v>
      </c>
      <c r="Y25" s="12">
        <v>983.16</v>
      </c>
      <c r="Z25" s="12">
        <v>942.24</v>
      </c>
      <c r="AA25" s="12">
        <v>918.18</v>
      </c>
      <c r="AB25" s="12">
        <v>894.66</v>
      </c>
      <c r="AC25" s="12">
        <v>865.13</v>
      </c>
      <c r="AD25" s="12">
        <v>835.25</v>
      </c>
      <c r="AE25" s="12">
        <v>814.92</v>
      </c>
      <c r="AF25" s="12">
        <v>799.5</v>
      </c>
      <c r="AG25" s="12">
        <v>789.19</v>
      </c>
      <c r="AH25" s="12">
        <v>782.98</v>
      </c>
      <c r="AI25" s="12">
        <v>776.58</v>
      </c>
    </row>
    <row r="26" spans="2:35" x14ac:dyDescent="0.35">
      <c r="C26" s="10" t="s">
        <v>13</v>
      </c>
      <c r="D26" s="12">
        <v>571.64</v>
      </c>
      <c r="E26" s="12">
        <v>543.86</v>
      </c>
      <c r="F26" s="12">
        <v>575.25</v>
      </c>
      <c r="G26" s="12">
        <v>611.36</v>
      </c>
      <c r="H26" s="12">
        <v>621.47</v>
      </c>
      <c r="I26" s="12">
        <v>614.86</v>
      </c>
      <c r="J26" s="12">
        <v>610.38</v>
      </c>
      <c r="K26" s="12">
        <v>622</v>
      </c>
      <c r="L26" s="12">
        <v>661.57</v>
      </c>
      <c r="M26" s="12">
        <v>626.63</v>
      </c>
      <c r="N26" s="12">
        <v>599.75</v>
      </c>
      <c r="O26" s="12">
        <v>601.70000000000005</v>
      </c>
      <c r="P26" s="12">
        <v>556.94000000000005</v>
      </c>
      <c r="Q26" s="12">
        <v>544.74</v>
      </c>
      <c r="R26" s="12">
        <v>548.28</v>
      </c>
      <c r="S26" s="12">
        <v>544.70000000000005</v>
      </c>
      <c r="T26" s="12">
        <v>557.87</v>
      </c>
      <c r="U26" s="12">
        <v>584.69000000000005</v>
      </c>
      <c r="V26" s="12">
        <v>580.51</v>
      </c>
      <c r="W26" s="12">
        <v>552.36</v>
      </c>
      <c r="X26" s="12">
        <v>544.48</v>
      </c>
      <c r="Y26" s="12">
        <v>535.05999999999995</v>
      </c>
      <c r="Z26" s="12">
        <v>546.80999999999995</v>
      </c>
      <c r="AA26" s="12">
        <v>547.19000000000005</v>
      </c>
      <c r="AB26" s="12">
        <v>548.28</v>
      </c>
      <c r="AC26" s="12">
        <v>544.5</v>
      </c>
      <c r="AD26" s="12">
        <v>550.64</v>
      </c>
      <c r="AE26" s="12">
        <v>558.85</v>
      </c>
      <c r="AF26" s="12">
        <v>564.65</v>
      </c>
      <c r="AG26" s="12">
        <v>569.61</v>
      </c>
      <c r="AH26" s="12">
        <v>575.08000000000004</v>
      </c>
      <c r="AI26" s="12">
        <v>578.69000000000005</v>
      </c>
    </row>
    <row r="27" spans="2:35" x14ac:dyDescent="0.35">
      <c r="C27" s="10" t="s">
        <v>14</v>
      </c>
      <c r="D27" s="11">
        <v>159.72999999999999</v>
      </c>
      <c r="E27" s="11">
        <v>172.24</v>
      </c>
      <c r="F27" s="11">
        <v>163.11000000000001</v>
      </c>
      <c r="G27" s="11">
        <v>172.29</v>
      </c>
      <c r="H27" s="11">
        <v>184.39</v>
      </c>
      <c r="I27" s="11">
        <v>187.58</v>
      </c>
      <c r="J27" s="11">
        <v>177.41</v>
      </c>
      <c r="K27" s="11">
        <v>167.2</v>
      </c>
      <c r="L27" s="11">
        <v>174.77</v>
      </c>
      <c r="M27" s="11">
        <v>181.81</v>
      </c>
      <c r="N27" s="11">
        <v>191.33</v>
      </c>
      <c r="O27" s="11">
        <v>184.08</v>
      </c>
      <c r="P27" s="11">
        <v>189.52</v>
      </c>
      <c r="Q27" s="11">
        <v>195.76</v>
      </c>
      <c r="R27" s="11">
        <v>193.98</v>
      </c>
      <c r="S27" s="11">
        <v>203.48</v>
      </c>
      <c r="T27" s="11">
        <v>202.58</v>
      </c>
      <c r="U27" s="11">
        <v>202.11</v>
      </c>
      <c r="V27" s="11">
        <v>206.6</v>
      </c>
      <c r="W27" s="11">
        <v>201.77</v>
      </c>
      <c r="X27" s="11">
        <v>197.56</v>
      </c>
      <c r="Y27" s="11">
        <v>198.82</v>
      </c>
      <c r="Z27" s="11">
        <v>200.89</v>
      </c>
      <c r="AA27" s="11">
        <v>199.78</v>
      </c>
      <c r="AB27" s="11">
        <v>198.47</v>
      </c>
      <c r="AC27" s="11">
        <v>198.65</v>
      </c>
      <c r="AD27" s="11">
        <v>194.94</v>
      </c>
      <c r="AE27" s="11">
        <v>193.34</v>
      </c>
      <c r="AF27" s="11">
        <v>190.9</v>
      </c>
      <c r="AG27" s="11">
        <v>190.68</v>
      </c>
      <c r="AH27" s="11">
        <v>190.59</v>
      </c>
      <c r="AI27" s="11">
        <v>190.87</v>
      </c>
    </row>
    <row r="28" spans="2:35" x14ac:dyDescent="0.35">
      <c r="C28" t="s">
        <v>15</v>
      </c>
      <c r="D28" s="13">
        <f>SUM(D23:D27)</f>
        <v>1714.1999999999998</v>
      </c>
      <c r="E28" s="13">
        <f>SUM(E23:E27)</f>
        <v>1728.2499999999998</v>
      </c>
      <c r="F28" s="13">
        <f t="shared" ref="F28:AI28" si="3">SUM(F23:F27)</f>
        <v>1750.1</v>
      </c>
      <c r="G28" s="13">
        <f t="shared" si="3"/>
        <v>1846.13</v>
      </c>
      <c r="H28" s="13">
        <f t="shared" si="3"/>
        <v>1859.79</v>
      </c>
      <c r="I28" s="13">
        <f t="shared" si="3"/>
        <v>1859.87</v>
      </c>
      <c r="J28" s="13">
        <f t="shared" si="3"/>
        <v>1832.61</v>
      </c>
      <c r="K28" s="13">
        <f t="shared" si="3"/>
        <v>1853.67</v>
      </c>
      <c r="L28" s="13">
        <f t="shared" si="3"/>
        <v>1911.1</v>
      </c>
      <c r="M28" s="13">
        <f t="shared" si="3"/>
        <v>1916.6599999999999</v>
      </c>
      <c r="N28" s="13">
        <f t="shared" si="3"/>
        <v>1866.94</v>
      </c>
      <c r="O28" s="13">
        <f t="shared" si="3"/>
        <v>1834.6699999999998</v>
      </c>
      <c r="P28" s="13">
        <f t="shared" si="3"/>
        <v>1807.75</v>
      </c>
      <c r="Q28" s="13">
        <f t="shared" si="3"/>
        <v>1802.19</v>
      </c>
      <c r="R28" s="13">
        <f t="shared" si="3"/>
        <v>1833.6000000000001</v>
      </c>
      <c r="S28" s="13">
        <f t="shared" si="3"/>
        <v>1872.51</v>
      </c>
      <c r="T28" s="13">
        <f t="shared" si="3"/>
        <v>1916.25</v>
      </c>
      <c r="U28" s="13">
        <f t="shared" si="3"/>
        <v>1959.23</v>
      </c>
      <c r="V28" s="13">
        <f t="shared" si="3"/>
        <v>1996.3</v>
      </c>
      <c r="W28" s="13">
        <f t="shared" si="3"/>
        <v>1975.25</v>
      </c>
      <c r="X28" s="13">
        <f t="shared" si="3"/>
        <v>1937.48</v>
      </c>
      <c r="Y28" s="13">
        <f t="shared" si="3"/>
        <v>1915.7199999999998</v>
      </c>
      <c r="Z28" s="13">
        <f t="shared" si="3"/>
        <v>1890.7399999999998</v>
      </c>
      <c r="AA28" s="13">
        <f t="shared" si="3"/>
        <v>1867.76</v>
      </c>
      <c r="AB28" s="13">
        <f t="shared" si="3"/>
        <v>1846.59</v>
      </c>
      <c r="AC28" s="13">
        <f t="shared" si="3"/>
        <v>1814.2800000000002</v>
      </c>
      <c r="AD28" s="13">
        <f t="shared" si="3"/>
        <v>1786.25</v>
      </c>
      <c r="AE28" s="13">
        <f t="shared" si="3"/>
        <v>1772.76</v>
      </c>
      <c r="AF28" s="13">
        <f t="shared" si="3"/>
        <v>1759.43</v>
      </c>
      <c r="AG28" s="13">
        <f t="shared" si="3"/>
        <v>1752.9800000000002</v>
      </c>
      <c r="AH28" s="13">
        <f t="shared" si="3"/>
        <v>1751.6299999999999</v>
      </c>
      <c r="AI28" s="13">
        <f t="shared" si="3"/>
        <v>1748.3400000000001</v>
      </c>
    </row>
    <row r="29" spans="2:35" x14ac:dyDescent="0.35">
      <c r="C29" t="s">
        <v>16</v>
      </c>
      <c r="D29" s="6">
        <v>4835.1105975692699</v>
      </c>
      <c r="E29" s="6">
        <v>4875.4004661953404</v>
      </c>
      <c r="F29" s="6">
        <v>4863.3637183320898</v>
      </c>
      <c r="G29" s="6">
        <v>4839.7114838389298</v>
      </c>
      <c r="H29" s="6">
        <v>4580.6031615137299</v>
      </c>
      <c r="I29" s="6">
        <v>4265.5356176937703</v>
      </c>
      <c r="J29" s="6">
        <v>4096.6983208410402</v>
      </c>
      <c r="K29" s="6">
        <v>4276.9067783383298</v>
      </c>
      <c r="L29" s="6">
        <v>4580.2107405827601</v>
      </c>
      <c r="M29" s="6">
        <v>4471.1753589047403</v>
      </c>
      <c r="N29" s="6">
        <v>4292.4443042502298</v>
      </c>
      <c r="O29" s="6">
        <v>4068.5778405825399</v>
      </c>
      <c r="P29" s="6">
        <v>4465.6092219455604</v>
      </c>
      <c r="Q29" s="6">
        <v>4894.34920270979</v>
      </c>
      <c r="R29" s="6">
        <v>4908.6839268046597</v>
      </c>
      <c r="S29" s="6">
        <v>4742.8218313310599</v>
      </c>
      <c r="T29" s="6">
        <v>4806.0803966029998</v>
      </c>
      <c r="U29" s="6">
        <v>4549.4973986828099</v>
      </c>
      <c r="V29" s="6">
        <v>4306.8349531476597</v>
      </c>
      <c r="W29" s="6">
        <v>4382.5706908780803</v>
      </c>
      <c r="X29" s="6">
        <v>4253.1966186283198</v>
      </c>
      <c r="Y29" s="7">
        <v>4204.5775889084398</v>
      </c>
      <c r="Z29" s="7">
        <v>4143.15255574809</v>
      </c>
      <c r="AA29" s="7">
        <v>4228.5624711743403</v>
      </c>
      <c r="AB29" s="7">
        <v>4384.1753000257204</v>
      </c>
      <c r="AC29" s="7">
        <v>4501.9630005524205</v>
      </c>
      <c r="AD29" s="7">
        <v>4494.77049683514</v>
      </c>
      <c r="AE29" s="7">
        <v>4507.7087296440504</v>
      </c>
      <c r="AF29" s="7">
        <v>4494.4340689084802</v>
      </c>
      <c r="AG29" s="7">
        <v>4496.7292341216198</v>
      </c>
      <c r="AH29" s="7">
        <v>4517.8360056403599</v>
      </c>
      <c r="AI29" s="7">
        <v>4488.1924543852901</v>
      </c>
    </row>
    <row r="30" spans="2:35" x14ac:dyDescent="0.35"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2:35" x14ac:dyDescent="0.35"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2:35" x14ac:dyDescent="0.35">
      <c r="B32" t="s">
        <v>28</v>
      </c>
      <c r="C32" s="14" t="s">
        <v>26</v>
      </c>
      <c r="D32" s="14">
        <v>2016</v>
      </c>
      <c r="E32" s="14">
        <v>2017</v>
      </c>
      <c r="F32" s="14">
        <v>2018</v>
      </c>
      <c r="G32" s="14">
        <v>2019</v>
      </c>
      <c r="H32" s="14">
        <v>2020</v>
      </c>
      <c r="I32" s="14">
        <v>2021</v>
      </c>
      <c r="J32" s="14">
        <v>2022</v>
      </c>
      <c r="K32" s="14">
        <v>2023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2:35" x14ac:dyDescent="0.35">
      <c r="C33" s="2" t="s">
        <v>18</v>
      </c>
      <c r="D33" s="5">
        <f>AVERAGE(D18:G18)</f>
        <v>13892.1675</v>
      </c>
      <c r="E33" s="5">
        <f>AVERAGE(H18:K18)</f>
        <v>14521.924999999999</v>
      </c>
      <c r="F33" s="5">
        <f>AVERAGE(L18:O18)</f>
        <v>13495.127500000001</v>
      </c>
      <c r="G33" s="5">
        <f>AVERAGE(P18:S18)</f>
        <v>13710.727500000001</v>
      </c>
      <c r="H33" s="5">
        <f>AVERAGE(T18:W18)</f>
        <v>13462.032500000001</v>
      </c>
      <c r="I33" s="5">
        <f>AVERAGE(X18:AA18)</f>
        <v>15675.7675</v>
      </c>
      <c r="J33" s="5">
        <f>AVERAGE(AB18:AE18)</f>
        <v>15094.099999999999</v>
      </c>
      <c r="K33" s="5">
        <f>AVERAGE(AF18:AI18)</f>
        <v>13704.287500000002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2:35" x14ac:dyDescent="0.35">
      <c r="C34" s="2" t="s">
        <v>19</v>
      </c>
      <c r="D34" s="5">
        <f t="shared" ref="D34:D37" si="4">AVERAGE(D19:G19)</f>
        <v>3134.6224999999999</v>
      </c>
      <c r="E34" s="5">
        <f t="shared" ref="E34:E37" si="5">AVERAGE(H19:K19)</f>
        <v>3172.7275</v>
      </c>
      <c r="F34" s="5">
        <f t="shared" ref="F34:F37" si="6">AVERAGE(L19:O19)</f>
        <v>3245.9550000000004</v>
      </c>
      <c r="G34" s="5">
        <f t="shared" ref="G34:G37" si="7">AVERAGE(P19:S19)</f>
        <v>3207.4124999999999</v>
      </c>
      <c r="H34" s="5">
        <f t="shared" ref="H34:H37" si="8">AVERAGE(T19:W19)</f>
        <v>2960.5475000000001</v>
      </c>
      <c r="I34" s="5">
        <f t="shared" ref="I34:I37" si="9">AVERAGE(X19:AA19)</f>
        <v>2665.335</v>
      </c>
      <c r="J34" s="5">
        <f t="shared" ref="J34:J37" si="10">AVERAGE(AB19:AE19)</f>
        <v>2638.2599999999998</v>
      </c>
      <c r="K34" s="5">
        <f t="shared" ref="K34:K37" si="11">AVERAGE(AF19:AI19)</f>
        <v>2597.2150000000001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2:35" x14ac:dyDescent="0.35">
      <c r="C35" s="2" t="s">
        <v>20</v>
      </c>
      <c r="D35" s="5">
        <f t="shared" si="4"/>
        <v>318.755</v>
      </c>
      <c r="E35" s="5">
        <f t="shared" si="5"/>
        <v>278.45749999999998</v>
      </c>
      <c r="F35" s="5">
        <f t="shared" si="6"/>
        <v>270.73500000000001</v>
      </c>
      <c r="G35" s="5">
        <f t="shared" si="7"/>
        <v>286.745</v>
      </c>
      <c r="H35" s="5">
        <f t="shared" si="8"/>
        <v>253.83249999999998</v>
      </c>
      <c r="I35" s="5">
        <f t="shared" si="9"/>
        <v>246.5</v>
      </c>
      <c r="J35" s="5">
        <f t="shared" si="10"/>
        <v>247.54499999999999</v>
      </c>
      <c r="K35" s="5">
        <f t="shared" si="11"/>
        <v>239.76749999999998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2:35" x14ac:dyDescent="0.35">
      <c r="C36" s="2" t="s">
        <v>21</v>
      </c>
      <c r="D36" s="5">
        <f t="shared" si="4"/>
        <v>644.10500000000002</v>
      </c>
      <c r="E36" s="5">
        <f t="shared" si="5"/>
        <v>668.12</v>
      </c>
      <c r="F36" s="5">
        <f t="shared" si="6"/>
        <v>650.96</v>
      </c>
      <c r="G36" s="5">
        <f t="shared" si="7"/>
        <v>662.35749999999996</v>
      </c>
      <c r="H36" s="5">
        <f t="shared" si="8"/>
        <v>640.28250000000003</v>
      </c>
      <c r="I36" s="5">
        <f t="shared" si="9"/>
        <v>641.38499999999999</v>
      </c>
      <c r="J36" s="5">
        <f t="shared" si="10"/>
        <v>698.27750000000003</v>
      </c>
      <c r="K36" s="5">
        <f t="shared" si="11"/>
        <v>723.26249999999993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2:35" x14ac:dyDescent="0.35">
      <c r="C37" s="2" t="s">
        <v>22</v>
      </c>
      <c r="D37" s="5">
        <f>AVERAGE(D22:G22)</f>
        <v>2666.0625</v>
      </c>
      <c r="E37" s="5">
        <f>AVERAGE(H22:K22)</f>
        <v>2721.3425000000002</v>
      </c>
      <c r="F37" s="5">
        <f t="shared" si="6"/>
        <v>2751.0175000000004</v>
      </c>
      <c r="G37" s="5">
        <f t="shared" si="7"/>
        <v>2691.875</v>
      </c>
      <c r="H37" s="5">
        <f t="shared" si="8"/>
        <v>2627.3449999999998</v>
      </c>
      <c r="I37" s="5">
        <f t="shared" si="9"/>
        <v>2520.9900000000002</v>
      </c>
      <c r="J37" s="5">
        <f t="shared" si="10"/>
        <v>2547.4874999999997</v>
      </c>
      <c r="K37" s="5">
        <f t="shared" si="11"/>
        <v>2569.96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2:35" x14ac:dyDescent="0.35">
      <c r="C38" s="2" t="s">
        <v>15</v>
      </c>
      <c r="D38" s="5">
        <f>AVERAGE(D28:G28)</f>
        <v>1759.6699999999998</v>
      </c>
      <c r="E38" s="5">
        <f>AVERAGE(H28:K28)</f>
        <v>1851.4849999999999</v>
      </c>
      <c r="F38" s="5">
        <f>AVERAGE(L28:O28)</f>
        <v>1882.3425</v>
      </c>
      <c r="G38" s="5">
        <f>AVERAGE(P28:S28)</f>
        <v>1829.0125</v>
      </c>
      <c r="H38" s="5">
        <f>AVERAGE(T28:W28)</f>
        <v>1961.7574999999999</v>
      </c>
      <c r="I38" s="5">
        <f>AVERAGE(X28:AA28)</f>
        <v>1902.925</v>
      </c>
      <c r="J38" s="5">
        <f>AVERAGE(AB28:AE28)</f>
        <v>1804.97</v>
      </c>
      <c r="K38" s="5">
        <f>AVERAGE(AF28:AI28)</f>
        <v>1753.095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spans="2:35" x14ac:dyDescent="0.35">
      <c r="C39" s="2" t="s">
        <v>23</v>
      </c>
      <c r="D39" s="5">
        <f>AVERAGE(D29:G29)</f>
        <v>4853.396566483907</v>
      </c>
      <c r="E39" s="5">
        <f>AVERAGE(H29:K29)</f>
        <v>4304.9359695967178</v>
      </c>
      <c r="F39" s="5">
        <f>AVERAGE(L29:O29)</f>
        <v>4353.102061080067</v>
      </c>
      <c r="G39" s="5">
        <f>AVERAGE(P29:S29)</f>
        <v>4752.8660456977677</v>
      </c>
      <c r="H39" s="5">
        <f>AVERAGE(T29:W29)</f>
        <v>4511.2458598278872</v>
      </c>
      <c r="I39" s="5">
        <f>AVERAGE(X29:AA29)</f>
        <v>4207.3723086147975</v>
      </c>
      <c r="J39" s="5">
        <f>AVERAGE(AB29:AE29)</f>
        <v>4472.1543817643333</v>
      </c>
      <c r="K39" s="5">
        <f>AVERAGE(AF29:AI29)</f>
        <v>4499.2979407639377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2:35" x14ac:dyDescent="0.35">
      <c r="C40" s="20" t="s">
        <v>35</v>
      </c>
      <c r="D40" s="5">
        <f>SUM(D33:D39)</f>
        <v>27268.779066483905</v>
      </c>
      <c r="E40" s="5">
        <f t="shared" ref="E40:K40" si="12">SUM(E33:E39)</f>
        <v>27518.993469596717</v>
      </c>
      <c r="F40" s="5">
        <f t="shared" si="12"/>
        <v>26649.239561080067</v>
      </c>
      <c r="G40" s="5">
        <f t="shared" si="12"/>
        <v>27140.996045697764</v>
      </c>
      <c r="H40" s="5">
        <f t="shared" si="12"/>
        <v>26417.043359827891</v>
      </c>
      <c r="I40" s="5">
        <f t="shared" si="12"/>
        <v>27860.274808614799</v>
      </c>
      <c r="J40" s="5">
        <f t="shared" si="12"/>
        <v>27502.794381764328</v>
      </c>
      <c r="K40" s="5">
        <f t="shared" si="12"/>
        <v>26086.885440763945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2:35" x14ac:dyDescent="0.35"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3" spans="2:35" x14ac:dyDescent="0.35">
      <c r="B43" t="s">
        <v>28</v>
      </c>
      <c r="C43" s="14" t="s">
        <v>17</v>
      </c>
    </row>
    <row r="44" spans="2:35" x14ac:dyDescent="0.35">
      <c r="C44" t="s">
        <v>18</v>
      </c>
      <c r="D44" s="15">
        <f>D18/D$11</f>
        <v>0.51172491125360675</v>
      </c>
      <c r="E44" s="15">
        <f>E18/E$11</f>
        <v>0.53319620759294806</v>
      </c>
      <c r="F44" s="15">
        <f>F18/F$11</f>
        <v>0.5128496390483952</v>
      </c>
      <c r="G44" s="15">
        <f>G18/G$11</f>
        <v>0.47744454941507625</v>
      </c>
      <c r="H44" s="15">
        <f>H18/H$11</f>
        <v>0.54105422759476662</v>
      </c>
      <c r="I44" s="15">
        <f>I18/I$11</f>
        <v>0.48315351693112624</v>
      </c>
      <c r="J44" s="15">
        <f>J18/J$11</f>
        <v>0.52449824693035996</v>
      </c>
      <c r="K44" s="15">
        <f>K18/K$11</f>
        <v>0.55590672869817581</v>
      </c>
      <c r="L44" s="15">
        <f>L18/L$11</f>
        <v>0.53506695761561152</v>
      </c>
      <c r="M44" s="15">
        <f>M18/M$11</f>
        <v>0.47136718877666933</v>
      </c>
      <c r="N44" s="15">
        <f>N18/N$11</f>
        <v>0.47516322757268653</v>
      </c>
      <c r="O44" s="15">
        <f>O18/O$11</f>
        <v>0.53684018236578213</v>
      </c>
      <c r="P44" s="15">
        <f>P18/P$11</f>
        <v>0.5354777128328021</v>
      </c>
      <c r="Q44" s="15">
        <f>Q18/Q$11</f>
        <v>0.52744928565727589</v>
      </c>
      <c r="R44" s="15">
        <f>R18/R$11</f>
        <v>0.49380777701604595</v>
      </c>
      <c r="S44" s="15">
        <f>S18/S$11</f>
        <v>0.45683891237241431</v>
      </c>
      <c r="T44" s="15">
        <f>T18/T$11</f>
        <v>0.50667532215915412</v>
      </c>
      <c r="U44" s="15">
        <f>U18/U$11</f>
        <v>0.50078664106633641</v>
      </c>
      <c r="V44" s="15">
        <f>V18/V$11</f>
        <v>0.51437171959730388</v>
      </c>
      <c r="W44" s="15">
        <f>W18/W$11</f>
        <v>0.51661814154111185</v>
      </c>
      <c r="X44" s="15">
        <f>X18/X$11</f>
        <v>0.55616593125096991</v>
      </c>
      <c r="Y44" s="15">
        <f>Y18/Y$11</f>
        <v>0.56155838985105455</v>
      </c>
      <c r="Z44" s="15">
        <f>Z18/Z$11</f>
        <v>0.5655175428035909</v>
      </c>
      <c r="AA44" s="15">
        <f>AA18/AA$11</f>
        <v>0.56729052291266879</v>
      </c>
      <c r="AB44" s="15">
        <f>AB18/AB$11</f>
        <v>0.55736359321889373</v>
      </c>
      <c r="AC44" s="15">
        <f>AC18/AC$11</f>
        <v>0.55197112738402754</v>
      </c>
      <c r="AD44" s="15">
        <f>AD18/AD$11</f>
        <v>0.54264592880950469</v>
      </c>
      <c r="AE44" s="15">
        <f>AE18/AE$11</f>
        <v>0.54299163124847583</v>
      </c>
      <c r="AF44" s="15">
        <f>AF18/AF$11</f>
        <v>0.53444384048040661</v>
      </c>
      <c r="AG44" s="15">
        <f>AG18/AG$11</f>
        <v>0.52792469806333597</v>
      </c>
      <c r="AH44" s="15">
        <f>AH18/AH$11</f>
        <v>0.52044796481055333</v>
      </c>
      <c r="AI44" s="15">
        <f>AI18/AI$11</f>
        <v>0.5181446871285702</v>
      </c>
    </row>
    <row r="45" spans="2:35" x14ac:dyDescent="0.35">
      <c r="C45" t="s">
        <v>19</v>
      </c>
      <c r="D45" s="15">
        <f>D19/D$11</f>
        <v>0.10839640161130666</v>
      </c>
      <c r="E45" s="15">
        <f>E19/E$11</f>
        <v>0.10777636309185737</v>
      </c>
      <c r="F45" s="15">
        <f>F19/F$11</f>
        <v>0.11664359900988715</v>
      </c>
      <c r="G45" s="15">
        <f>G19/G$11</f>
        <v>0.12773943109113983</v>
      </c>
      <c r="H45" s="15">
        <f>H19/H$11</f>
        <v>0.11184714999382256</v>
      </c>
      <c r="I45" s="15">
        <f>I19/I$11</f>
        <v>0.12741005366089511</v>
      </c>
      <c r="J45" s="15">
        <f>J19/J$11</f>
        <v>0.11617895842950098</v>
      </c>
      <c r="K45" s="15">
        <f>K19/K$11</f>
        <v>0.10742217015412216</v>
      </c>
      <c r="L45" s="15">
        <f>L19/L$11</f>
        <v>0.1128091031058864</v>
      </c>
      <c r="M45" s="15">
        <f>M19/M$11</f>
        <v>0.12934068458689191</v>
      </c>
      <c r="N45" s="15">
        <f>N19/N$11</f>
        <v>0.13135641221816249</v>
      </c>
      <c r="O45" s="15">
        <f>O19/O$11</f>
        <v>0.11567077334926423</v>
      </c>
      <c r="P45" s="15">
        <f>P19/P$11</f>
        <v>0.11320360436065319</v>
      </c>
      <c r="Q45" s="15">
        <f>Q19/Q$11</f>
        <v>0.11200461474561546</v>
      </c>
      <c r="R45" s="15">
        <f>R19/R$11</f>
        <v>0.12035612064609116</v>
      </c>
      <c r="S45" s="15">
        <f>S19/S$11</f>
        <v>0.12867500885598271</v>
      </c>
      <c r="T45" s="15">
        <f>T19/T$11</f>
        <v>0.11401951165083446</v>
      </c>
      <c r="U45" s="15">
        <f>U19/U$11</f>
        <v>0.11392748831878267</v>
      </c>
      <c r="V45" s="15">
        <f>V19/V$11</f>
        <v>0.11223369750365381</v>
      </c>
      <c r="W45" s="15">
        <f>W19/W$11</f>
        <v>0.10804867745702901</v>
      </c>
      <c r="X45" s="15">
        <f>X19/X$11</f>
        <v>9.8011795366045429E-2</v>
      </c>
      <c r="Y45" s="15">
        <f>Y19/Y$11</f>
        <v>9.5815799402172483E-2</v>
      </c>
      <c r="Z45" s="15">
        <f>Z19/Z$11</f>
        <v>9.4990090014322862E-2</v>
      </c>
      <c r="AA45" s="15">
        <f>AA19/AA$11</f>
        <v>9.3887269151245803E-2</v>
      </c>
      <c r="AB45" s="15">
        <f>AB19/AB$11</f>
        <v>9.4423809897005551E-2</v>
      </c>
      <c r="AC45" s="15">
        <f>AC19/AC$11</f>
        <v>9.517229643756453E-2</v>
      </c>
      <c r="AD45" s="15">
        <f>AD19/AD$11</f>
        <v>9.7330978962220469E-2</v>
      </c>
      <c r="AE45" s="15">
        <f>AE19/AE$11</f>
        <v>9.6839821204514495E-2</v>
      </c>
      <c r="AF45" s="15">
        <f>AF19/AF$11</f>
        <v>9.7993182785502925E-2</v>
      </c>
      <c r="AG45" s="15">
        <f>AG19/AG$11</f>
        <v>9.8851357312205179E-2</v>
      </c>
      <c r="AH45" s="15">
        <f>AH19/AH$11</f>
        <v>0.10018305799125034</v>
      </c>
      <c r="AI45" s="15">
        <f>AI19/AI$11</f>
        <v>0.10128352113241668</v>
      </c>
    </row>
    <row r="46" spans="2:35" x14ac:dyDescent="0.35">
      <c r="C46" t="s">
        <v>20</v>
      </c>
      <c r="D46" s="15">
        <f>D20/D$11</f>
        <v>1.1936726030368676E-2</v>
      </c>
      <c r="E46" s="15">
        <f>E20/E$11</f>
        <v>1.1508222553566134E-2</v>
      </c>
      <c r="F46" s="15">
        <f>F20/F$11</f>
        <v>1.159521249068953E-2</v>
      </c>
      <c r="G46" s="15">
        <f>G20/G$11</f>
        <v>1.1735184589777155E-2</v>
      </c>
      <c r="H46" s="15">
        <f>H20/H$11</f>
        <v>1.0032886208719343E-2</v>
      </c>
      <c r="I46" s="15">
        <f>I20/I$11</f>
        <v>1.1348214139626622E-2</v>
      </c>
      <c r="J46" s="15">
        <f>J20/J$11</f>
        <v>1.0094067266646621E-2</v>
      </c>
      <c r="K46" s="15">
        <f>K20/K$11</f>
        <v>9.160371397584138E-3</v>
      </c>
      <c r="L46" s="15">
        <f>L20/L$11</f>
        <v>9.3884393883351056E-3</v>
      </c>
      <c r="M46" s="15">
        <f>M20/M$11</f>
        <v>1.0537182373980049E-2</v>
      </c>
      <c r="N46" s="15">
        <f>N20/N$11</f>
        <v>1.1045750528228308E-2</v>
      </c>
      <c r="O46" s="15">
        <f>O20/O$11</f>
        <v>9.8199619361152655E-3</v>
      </c>
      <c r="P46" s="15">
        <f>P20/P$11</f>
        <v>1.0335024489676228E-2</v>
      </c>
      <c r="Q46" s="15">
        <f>Q20/Q$11</f>
        <v>9.9710688491377354E-3</v>
      </c>
      <c r="R46" s="15">
        <f>R20/R$11</f>
        <v>1.0640780809493124E-2</v>
      </c>
      <c r="S46" s="15">
        <f>S20/S$11</f>
        <v>1.1435287657708794E-2</v>
      </c>
      <c r="T46" s="15">
        <f>T20/T$11</f>
        <v>9.9306357488069957E-3</v>
      </c>
      <c r="U46" s="15">
        <f>U20/U$11</f>
        <v>9.9383365862132454E-3</v>
      </c>
      <c r="V46" s="15">
        <f>V20/V$11</f>
        <v>9.6377563282375369E-3</v>
      </c>
      <c r="W46" s="15">
        <f>W20/W$11</f>
        <v>8.920076860892941E-3</v>
      </c>
      <c r="X46" s="15">
        <f>X20/X$11</f>
        <v>8.9440092732807359E-3</v>
      </c>
      <c r="Y46" s="15">
        <f>Y20/Y$11</f>
        <v>8.6775658173120079E-3</v>
      </c>
      <c r="Z46" s="15">
        <f>Z20/Z$11</f>
        <v>8.9102938023713548E-3</v>
      </c>
      <c r="AA46" s="15">
        <f>AA20/AA$11</f>
        <v>8.8579514349119755E-3</v>
      </c>
      <c r="AB46" s="15">
        <f>AB20/AB$11</f>
        <v>9.0684998396964676E-3</v>
      </c>
      <c r="AC46" s="15">
        <f>AC20/AC$11</f>
        <v>8.9584967625441891E-3</v>
      </c>
      <c r="AD46" s="15">
        <f>AD20/AD$11</f>
        <v>9.0303490053679006E-3</v>
      </c>
      <c r="AE46" s="15">
        <f>AE20/AE$11</f>
        <v>8.9446292273416706E-3</v>
      </c>
      <c r="AF46" s="15">
        <f>AF20/AF$11</f>
        <v>9.0613541490649468E-3</v>
      </c>
      <c r="AG46" s="15">
        <f>AG20/AG$11</f>
        <v>9.1819495221779138E-3</v>
      </c>
      <c r="AH46" s="15">
        <f>AH20/AH$11</f>
        <v>9.2624393701932952E-3</v>
      </c>
      <c r="AI46" s="15">
        <f>AI20/AI$11</f>
        <v>9.2633302799390981E-3</v>
      </c>
    </row>
    <row r="47" spans="2:35" x14ac:dyDescent="0.35">
      <c r="C47" t="s">
        <v>21</v>
      </c>
      <c r="D47" s="15">
        <f>D21/D$11</f>
        <v>2.3686425362384113E-2</v>
      </c>
      <c r="E47" s="15">
        <f>E21/E$11</f>
        <v>2.2194053780724213E-2</v>
      </c>
      <c r="F47" s="15">
        <f>F21/F$11</f>
        <v>2.3821552253564356E-2</v>
      </c>
      <c r="G47" s="15">
        <f>G21/G$11</f>
        <v>2.4902914231013464E-2</v>
      </c>
      <c r="H47" s="15">
        <f>H21/H$11</f>
        <v>2.2746005884809E-2</v>
      </c>
      <c r="I47" s="15">
        <f>I21/I$11</f>
        <v>2.6482733824739063E-2</v>
      </c>
      <c r="J47" s="15">
        <f>J21/J$11</f>
        <v>2.5125200768371023E-2</v>
      </c>
      <c r="K47" s="15">
        <f>K21/K$11</f>
        <v>2.3129206669445679E-2</v>
      </c>
      <c r="L47" s="15">
        <f>L21/L$11</f>
        <v>2.317388691009491E-2</v>
      </c>
      <c r="M47" s="15">
        <f>M21/M$11</f>
        <v>2.5972256618760885E-2</v>
      </c>
      <c r="N47" s="15">
        <f>N21/N$11</f>
        <v>2.5804604703923796E-2</v>
      </c>
      <c r="O47" s="15">
        <f>O21/O$11</f>
        <v>2.3072012266296429E-2</v>
      </c>
      <c r="P47" s="15">
        <f>P21/P$11</f>
        <v>2.2954084814344782E-2</v>
      </c>
      <c r="Q47" s="15">
        <f>Q21/Q$11</f>
        <v>2.2845098268294135E-2</v>
      </c>
      <c r="R47" s="15">
        <f>R21/R$11</f>
        <v>2.4795301371153818E-2</v>
      </c>
      <c r="S47" s="15">
        <f>S21/S$11</f>
        <v>2.7453350103044612E-2</v>
      </c>
      <c r="T47" s="15">
        <f>T21/T$11</f>
        <v>2.4561933928279413E-2</v>
      </c>
      <c r="U47" s="15">
        <f>U21/U$11</f>
        <v>2.4065739601449268E-2</v>
      </c>
      <c r="V47" s="15">
        <f>V21/V$11</f>
        <v>2.440784344126725E-2</v>
      </c>
      <c r="W47" s="15">
        <f>W21/W$11</f>
        <v>2.3903024400645338E-2</v>
      </c>
      <c r="X47" s="15">
        <f>X21/X$11</f>
        <v>2.2433907850393273E-2</v>
      </c>
      <c r="Y47" s="15">
        <f>Y21/Y$11</f>
        <v>2.277567022531389E-2</v>
      </c>
      <c r="Z47" s="15">
        <f>Z21/Z$11</f>
        <v>2.318975355773786E-2</v>
      </c>
      <c r="AA47" s="15">
        <f>AA21/AA$11</f>
        <v>2.3673883325324791E-2</v>
      </c>
      <c r="AB47" s="15">
        <f>AB21/AB$11</f>
        <v>2.4545315421121681E-2</v>
      </c>
      <c r="AC47" s="15">
        <f>AC21/AC$11</f>
        <v>2.4894142510904813E-2</v>
      </c>
      <c r="AD47" s="15">
        <f>AD21/AD$11</f>
        <v>2.5974258408007388E-2</v>
      </c>
      <c r="AE47" s="15">
        <f>AE21/AE$11</f>
        <v>2.6178872181448647E-2</v>
      </c>
      <c r="AF47" s="15">
        <f>AF21/AF$11</f>
        <v>2.6906654902716653E-2</v>
      </c>
      <c r="AG47" s="15">
        <f>AG21/AG$11</f>
        <v>2.7510357240450513E-2</v>
      </c>
      <c r="AH47" s="15">
        <f>AH21/AH$11</f>
        <v>2.8116157533546404E-2</v>
      </c>
      <c r="AI47" s="15">
        <f>AI21/AI$11</f>
        <v>2.8400374380101089E-2</v>
      </c>
    </row>
    <row r="48" spans="2:35" x14ac:dyDescent="0.35">
      <c r="C48" t="s">
        <v>22</v>
      </c>
      <c r="D48" s="15">
        <f>D22/D$11</f>
        <v>9.8784953409762621E-2</v>
      </c>
      <c r="E48" s="15">
        <f>E22/E$11</f>
        <v>9.3932366962732605E-2</v>
      </c>
      <c r="F48" s="15">
        <f>F22/F$11</f>
        <v>9.7529458766560911E-2</v>
      </c>
      <c r="G48" s="15">
        <f>G22/G$11</f>
        <v>0.1011952591811002</v>
      </c>
      <c r="H48" s="15">
        <f>H22/H$11</f>
        <v>9.3637187402422939E-2</v>
      </c>
      <c r="I48" s="15">
        <f>I22/I$11</f>
        <v>0.10880118639347705</v>
      </c>
      <c r="J48" s="15">
        <f>J22/J$11</f>
        <v>0.10118730040406984</v>
      </c>
      <c r="K48" s="15">
        <f>K22/K$11</f>
        <v>9.3457807551863184E-2</v>
      </c>
      <c r="L48" s="15">
        <f>L22/L$11</f>
        <v>9.5875108302378831E-2</v>
      </c>
      <c r="M48" s="15">
        <f>M22/M$11</f>
        <v>0.11046918620695245</v>
      </c>
      <c r="N48" s="15">
        <f>N22/N$11</f>
        <v>0.10930185347116483</v>
      </c>
      <c r="O48" s="15">
        <f>O22/O$11</f>
        <v>9.880751828535457E-2</v>
      </c>
      <c r="P48" s="15">
        <f>P22/P$11</f>
        <v>9.7147751406824759E-2</v>
      </c>
      <c r="Q48" s="15">
        <f>Q22/Q$11</f>
        <v>9.3853776946717482E-2</v>
      </c>
      <c r="R48" s="15">
        <f>R22/R$11</f>
        <v>9.8987302834596461E-2</v>
      </c>
      <c r="S48" s="15">
        <f>S22/S$11</f>
        <v>0.10790097713214974</v>
      </c>
      <c r="T48" s="15">
        <f>T22/T$11</f>
        <v>9.8057961976068295E-2</v>
      </c>
      <c r="U48" s="15">
        <f>U22/U$11</f>
        <v>0.10152912563781216</v>
      </c>
      <c r="V48" s="15">
        <f>V22/V$11</f>
        <v>9.7372626592584152E-2</v>
      </c>
      <c r="W48" s="15">
        <f>W22/W$11</f>
        <v>0.10091421196059615</v>
      </c>
      <c r="X48" s="15">
        <f>X22/X$11</f>
        <v>9.132397153968351E-2</v>
      </c>
      <c r="Y48" s="15">
        <f>Y22/Y$11</f>
        <v>8.9708466269084131E-2</v>
      </c>
      <c r="Z48" s="15">
        <f>Z22/Z$11</f>
        <v>9.0646119728006527E-2</v>
      </c>
      <c r="AA48" s="15">
        <f>AA22/AA$11</f>
        <v>9.0269038008678942E-2</v>
      </c>
      <c r="AB48" s="15">
        <f>AB22/AB$11</f>
        <v>9.1246357822570054E-2</v>
      </c>
      <c r="AC48" s="15">
        <f>AC22/AC$11</f>
        <v>9.1877361831728538E-2</v>
      </c>
      <c r="AD48" s="15">
        <f>AD22/AD$11</f>
        <v>9.3895612093954514E-2</v>
      </c>
      <c r="AE48" s="15">
        <f>AE22/AE$11</f>
        <v>9.3542258645056886E-2</v>
      </c>
      <c r="AF48" s="15">
        <f>AF22/AF$11</f>
        <v>9.6835879051231949E-2</v>
      </c>
      <c r="AG48" s="15">
        <f>AG22/AG$11</f>
        <v>9.8025134506074044E-2</v>
      </c>
      <c r="AH48" s="15">
        <f>AH22/AH$11</f>
        <v>9.9443362724530374E-2</v>
      </c>
      <c r="AI48" s="15">
        <f>AI22/AI$11</f>
        <v>9.9824992902696391E-2</v>
      </c>
    </row>
    <row r="49" spans="2:35" x14ac:dyDescent="0.35">
      <c r="C49" t="s">
        <v>15</v>
      </c>
      <c r="D49" s="15">
        <f>D28/D$11</f>
        <v>6.4248730724874345E-2</v>
      </c>
      <c r="E49" s="15">
        <f>E28/E$11</f>
        <v>6.055806603599144E-2</v>
      </c>
      <c r="F49" s="15">
        <f>F28/F$11</f>
        <v>6.2864874163431672E-2</v>
      </c>
      <c r="G49" s="15">
        <f>G28/G$11</f>
        <v>7.0959602786431167E-2</v>
      </c>
      <c r="H49" s="15">
        <f>H28/H$11</f>
        <v>6.3726302739460894E-2</v>
      </c>
      <c r="I49" s="15">
        <f>I28/I$11</f>
        <v>7.3723158447264528E-2</v>
      </c>
      <c r="J49" s="15">
        <f>J28/J$11</f>
        <v>6.8898240580763756E-2</v>
      </c>
      <c r="K49" s="15">
        <f>K28/K$11</f>
        <v>6.3775795863135351E-2</v>
      </c>
      <c r="L49" s="15">
        <f>L28/L$11</f>
        <v>6.5855189998338115E-2</v>
      </c>
      <c r="M49" s="15">
        <f>M28/M$11</f>
        <v>7.5706398653943852E-2</v>
      </c>
      <c r="N49" s="15">
        <f>N28/N$11</f>
        <v>7.4966386110115454E-2</v>
      </c>
      <c r="O49" s="15">
        <f>O28/O$11</f>
        <v>6.7065178548736587E-2</v>
      </c>
      <c r="P49" s="15">
        <f>P28/P$11</f>
        <v>6.3649850172766684E-2</v>
      </c>
      <c r="Q49" s="15">
        <f>Q28/Q$11</f>
        <v>6.2941368018310115E-2</v>
      </c>
      <c r="R49" s="15">
        <f>R28/R$11</f>
        <v>6.8373057514320837E-2</v>
      </c>
      <c r="S49" s="15">
        <f>S28/S$11</f>
        <v>7.5772994415712863E-2</v>
      </c>
      <c r="T49" s="15">
        <f>T28/T$11</f>
        <v>7.0339250216793839E-2</v>
      </c>
      <c r="U49" s="15">
        <f>U28/U$11</f>
        <v>7.5179487219330404E-2</v>
      </c>
      <c r="V49" s="15">
        <f>V28/V$11</f>
        <v>7.6637534188650047E-2</v>
      </c>
      <c r="W49" s="15">
        <f>W28/W$11</f>
        <v>7.5059137000420814E-2</v>
      </c>
      <c r="X49" s="15">
        <f>X28/X$11</f>
        <v>6.9829299995148142E-2</v>
      </c>
      <c r="Y49" s="15">
        <f>Y28/Y$11</f>
        <v>6.9320655466998699E-2</v>
      </c>
      <c r="Z49" s="15">
        <f>Z28/Z$11</f>
        <v>6.7917955669806948E-2</v>
      </c>
      <c r="AA49" s="15">
        <f>AA28/AA$11</f>
        <v>6.6183404160617618E-2</v>
      </c>
      <c r="AB49" s="15">
        <f>AB28/AB$11</f>
        <v>6.61941699698992E-2</v>
      </c>
      <c r="AC49" s="15">
        <f>AC28/AC$11</f>
        <v>6.5239920950301747E-2</v>
      </c>
      <c r="AD49" s="15">
        <f>AD28/AD$11</f>
        <v>6.5728621127249962E-2</v>
      </c>
      <c r="AE49" s="15">
        <f>AE28/AE$11</f>
        <v>6.5345260484060905E-2</v>
      </c>
      <c r="AF49" s="15">
        <f>AF28/AF$11</f>
        <v>6.6045893908154199E-2</v>
      </c>
      <c r="AG49" s="15">
        <f>AG28/AG$11</f>
        <v>6.6898478276755796E-2</v>
      </c>
      <c r="AH49" s="15">
        <f>AH28/AH$11</f>
        <v>6.7765293935392545E-2</v>
      </c>
      <c r="AI49" s="15">
        <f>AI28/AI$11</f>
        <v>6.8145463526166475E-2</v>
      </c>
    </row>
    <row r="50" spans="2:35" x14ac:dyDescent="0.35">
      <c r="C50" t="s">
        <v>23</v>
      </c>
      <c r="D50" s="15">
        <f>D29/D$11</f>
        <v>0.18122139704131043</v>
      </c>
      <c r="E50" s="15">
        <f>E29/E$11</f>
        <v>0.17083455714379336</v>
      </c>
      <c r="F50" s="15">
        <f>F29/F$11</f>
        <v>0.17469558777438202</v>
      </c>
      <c r="G50" s="15">
        <f>G29/G$11</f>
        <v>0.18602373857428231</v>
      </c>
      <c r="H50" s="15">
        <f>H29/H$11</f>
        <v>0.15695584114333103</v>
      </c>
      <c r="I50" s="15">
        <f>I29/I$11</f>
        <v>0.169081042333974</v>
      </c>
      <c r="J50" s="15">
        <f>J29/J$11</f>
        <v>0.15401820709049766</v>
      </c>
      <c r="K50" s="15">
        <f>K29/K$11</f>
        <v>0.14714762261943345</v>
      </c>
      <c r="L50" s="15">
        <f>L29/L$11</f>
        <v>0.15783090814374268</v>
      </c>
      <c r="M50" s="15">
        <f>M29/M$11</f>
        <v>0.17660752776858324</v>
      </c>
      <c r="N50" s="15">
        <f>N29/N$11</f>
        <v>0.17236174545973015</v>
      </c>
      <c r="O50" s="15">
        <f>O29/O$11</f>
        <v>0.14872423886481012</v>
      </c>
      <c r="P50" s="15">
        <f>P29/P$11</f>
        <v>0.15723156294120322</v>
      </c>
      <c r="Q50" s="15">
        <f>Q29/Q$11</f>
        <v>0.17093482617142453</v>
      </c>
      <c r="R50" s="15">
        <f>R29/R$11</f>
        <v>0.18303977336771227</v>
      </c>
      <c r="S50" s="15">
        <f>S29/S$11</f>
        <v>0.19192304027223855</v>
      </c>
      <c r="T50" s="15">
        <f>T29/T$11</f>
        <v>0.17641544244158444</v>
      </c>
      <c r="U50" s="15">
        <f>U29/U$11</f>
        <v>0.17457311369193573</v>
      </c>
      <c r="V50" s="15">
        <f>V29/V$11</f>
        <v>0.16533848167446114</v>
      </c>
      <c r="W50" s="15">
        <f>W29/W$11</f>
        <v>0.16653688085085266</v>
      </c>
      <c r="X50" s="15">
        <f>X29/X$11</f>
        <v>0.15329073983759658</v>
      </c>
      <c r="Y50" s="15">
        <f>Y29/Y$11</f>
        <v>0.15214335833263007</v>
      </c>
      <c r="Z50" s="15">
        <f>Z29/Z$11</f>
        <v>0.14882768207926322</v>
      </c>
      <c r="AA50" s="15">
        <f>AA29/AA$11</f>
        <v>0.14983759104389824</v>
      </c>
      <c r="AB50" s="15">
        <f>AB29/AB$11</f>
        <v>0.15715824573280282</v>
      </c>
      <c r="AC50" s="15">
        <f>AC29/AC$11</f>
        <v>0.16188664940208961</v>
      </c>
      <c r="AD50" s="15">
        <f>AD29/AD$11</f>
        <v>0.16539401933683301</v>
      </c>
      <c r="AE50" s="15">
        <f>AE29/AE$11</f>
        <v>0.1661575177265201</v>
      </c>
      <c r="AF50" s="15">
        <f>AF29/AF$11</f>
        <v>0.16871311486806706</v>
      </c>
      <c r="AG50" s="15">
        <f>AG29/AG$11</f>
        <v>0.1716074016733436</v>
      </c>
      <c r="AH50" s="15">
        <f>AH29/AH$11</f>
        <v>0.17478148060613188</v>
      </c>
      <c r="AI50" s="15">
        <f>AI29/AI$11</f>
        <v>0.17493734353657089</v>
      </c>
    </row>
    <row r="52" spans="2:35" x14ac:dyDescent="0.35">
      <c r="B52" s="17" t="s">
        <v>24</v>
      </c>
      <c r="C52" s="14" t="s">
        <v>25</v>
      </c>
    </row>
    <row r="53" spans="2:35" x14ac:dyDescent="0.35">
      <c r="B53" s="17"/>
      <c r="C53" t="s">
        <v>18</v>
      </c>
      <c r="D53" s="5">
        <f>D$8*D$12*D44</f>
        <v>15111.886749948357</v>
      </c>
      <c r="E53" s="5">
        <f t="shared" ref="E53:AI59" si="13">E$8*E$12*E44</f>
        <v>17024.680786654415</v>
      </c>
      <c r="F53" s="5">
        <f t="shared" si="13"/>
        <v>16064.977792570771</v>
      </c>
      <c r="G53" s="5">
        <f t="shared" si="13"/>
        <v>14095.728520693412</v>
      </c>
      <c r="H53" s="5">
        <f t="shared" si="13"/>
        <v>17995.319074836952</v>
      </c>
      <c r="I53" s="5">
        <f t="shared" si="13"/>
        <v>14107.74335079855</v>
      </c>
      <c r="J53" s="5">
        <f t="shared" si="13"/>
        <v>16357.894756907881</v>
      </c>
      <c r="K53" s="5">
        <f t="shared" si="13"/>
        <v>19019.147724992945</v>
      </c>
      <c r="L53" s="5">
        <f t="shared" si="13"/>
        <v>18368.823417869731</v>
      </c>
      <c r="M53" s="5">
        <f t="shared" si="13"/>
        <v>14430.493984481722</v>
      </c>
      <c r="N53" s="5">
        <f t="shared" si="13"/>
        <v>14448.559648506262</v>
      </c>
      <c r="O53" s="5">
        <f t="shared" si="13"/>
        <v>18116.349682481436</v>
      </c>
      <c r="P53" s="5">
        <f t="shared" si="13"/>
        <v>18809.724610550871</v>
      </c>
      <c r="Q53" s="5">
        <f t="shared" si="13"/>
        <v>19161.376586770424</v>
      </c>
      <c r="R53" s="5">
        <f t="shared" si="13"/>
        <v>17167.51230478115</v>
      </c>
      <c r="S53" s="5">
        <f t="shared" si="13"/>
        <v>14760.256143550216</v>
      </c>
      <c r="T53" s="5">
        <f t="shared" si="13"/>
        <v>18319.041842928578</v>
      </c>
      <c r="U53" s="5">
        <f t="shared" si="13"/>
        <v>17358.591393335191</v>
      </c>
      <c r="V53" s="5">
        <f t="shared" si="13"/>
        <v>17728.443944561703</v>
      </c>
      <c r="W53" s="5">
        <f t="shared" si="13"/>
        <v>17767.208944014983</v>
      </c>
      <c r="X53" s="5">
        <f t="shared" si="13"/>
        <v>20922.657433153843</v>
      </c>
      <c r="Y53" s="5">
        <f t="shared" si="13"/>
        <v>20174.726000000002</v>
      </c>
      <c r="Z53" s="5">
        <f t="shared" si="13"/>
        <v>20466.172999999995</v>
      </c>
      <c r="AA53" s="5">
        <f t="shared" si="13"/>
        <v>20812.337</v>
      </c>
      <c r="AB53" s="5">
        <f t="shared" si="13"/>
        <v>20213.089</v>
      </c>
      <c r="AC53" s="5">
        <f t="shared" si="13"/>
        <v>19954.948</v>
      </c>
      <c r="AD53" s="5">
        <f t="shared" si="13"/>
        <v>19171.126</v>
      </c>
      <c r="AE53" s="5">
        <f t="shared" si="13"/>
        <v>19150.157000000003</v>
      </c>
      <c r="AF53" s="5">
        <f t="shared" si="13"/>
        <v>18508.516</v>
      </c>
      <c r="AG53" s="5">
        <f t="shared" si="13"/>
        <v>17983.576000000001</v>
      </c>
      <c r="AH53" s="5">
        <f t="shared" si="13"/>
        <v>17488.627000000004</v>
      </c>
      <c r="AI53" s="5">
        <f t="shared" si="13"/>
        <v>17281.576000000001</v>
      </c>
    </row>
    <row r="54" spans="2:35" x14ac:dyDescent="0.35">
      <c r="B54" s="17"/>
      <c r="C54" t="s">
        <v>19</v>
      </c>
      <c r="D54" s="5">
        <f>D$8*D$12*D45</f>
        <v>3201.0834517301223</v>
      </c>
      <c r="E54" s="5">
        <f t="shared" si="13"/>
        <v>3441.2438645591401</v>
      </c>
      <c r="F54" s="5">
        <f t="shared" si="13"/>
        <v>3653.8522893696295</v>
      </c>
      <c r="G54" s="5">
        <f t="shared" si="13"/>
        <v>3771.2868316424301</v>
      </c>
      <c r="H54" s="5">
        <f t="shared" si="13"/>
        <v>3720.0063304143619</v>
      </c>
      <c r="I54" s="5">
        <f t="shared" si="13"/>
        <v>3720.284080257682</v>
      </c>
      <c r="J54" s="5">
        <f t="shared" si="13"/>
        <v>3623.3546748332283</v>
      </c>
      <c r="K54" s="5">
        <f t="shared" si="13"/>
        <v>3675.2174737748987</v>
      </c>
      <c r="L54" s="5">
        <f t="shared" si="13"/>
        <v>3872.731188848556</v>
      </c>
      <c r="M54" s="5">
        <f t="shared" si="13"/>
        <v>3959.6518708140356</v>
      </c>
      <c r="N54" s="5">
        <f t="shared" si="13"/>
        <v>3994.2294500421349</v>
      </c>
      <c r="O54" s="5">
        <f t="shared" si="13"/>
        <v>3903.4562740881242</v>
      </c>
      <c r="P54" s="5">
        <f t="shared" si="13"/>
        <v>3976.5027972518164</v>
      </c>
      <c r="Q54" s="5">
        <f t="shared" si="13"/>
        <v>4068.9458891245963</v>
      </c>
      <c r="R54" s="5">
        <f t="shared" si="13"/>
        <v>4184.2499821147094</v>
      </c>
      <c r="S54" s="5">
        <f t="shared" si="13"/>
        <v>4157.4306359428738</v>
      </c>
      <c r="T54" s="5">
        <f t="shared" si="13"/>
        <v>4122.4194538249467</v>
      </c>
      <c r="U54" s="5">
        <f t="shared" si="13"/>
        <v>3949.0285004083253</v>
      </c>
      <c r="V54" s="5">
        <f t="shared" si="13"/>
        <v>3868.2702393556133</v>
      </c>
      <c r="W54" s="5">
        <f t="shared" si="13"/>
        <v>3715.9427324345065</v>
      </c>
      <c r="X54" s="5">
        <f t="shared" si="13"/>
        <v>3687.1500097814874</v>
      </c>
      <c r="Y54" s="5">
        <f t="shared" si="13"/>
        <v>3442.3090000000002</v>
      </c>
      <c r="Z54" s="5">
        <f t="shared" si="13"/>
        <v>3437.7069999999994</v>
      </c>
      <c r="AA54" s="5">
        <f t="shared" si="13"/>
        <v>3444.4670000000001</v>
      </c>
      <c r="AB54" s="5">
        <f t="shared" si="13"/>
        <v>3424.3299999999995</v>
      </c>
      <c r="AC54" s="5">
        <f t="shared" si="13"/>
        <v>3440.6840000000002</v>
      </c>
      <c r="AD54" s="5">
        <f t="shared" si="13"/>
        <v>3438.6039999999998</v>
      </c>
      <c r="AE54" s="5">
        <f t="shared" si="13"/>
        <v>3415.3339999999998</v>
      </c>
      <c r="AF54" s="5">
        <f t="shared" si="13"/>
        <v>3393.6369999999997</v>
      </c>
      <c r="AG54" s="5">
        <f t="shared" si="13"/>
        <v>3367.3380000000002</v>
      </c>
      <c r="AH54" s="5">
        <f t="shared" si="13"/>
        <v>3366.4540000000006</v>
      </c>
      <c r="AI54" s="5">
        <f t="shared" si="13"/>
        <v>3378.0890000000009</v>
      </c>
    </row>
    <row r="55" spans="2:35" x14ac:dyDescent="0.35">
      <c r="B55" s="17"/>
      <c r="C55" t="s">
        <v>20</v>
      </c>
      <c r="D55" s="5">
        <f t="shared" ref="D55:S59" si="14">D$8*D$12*D46</f>
        <v>352.50668468374403</v>
      </c>
      <c r="E55" s="5">
        <f t="shared" si="14"/>
        <v>367.45162963689393</v>
      </c>
      <c r="F55" s="5">
        <f t="shared" si="14"/>
        <v>363.21919131835136</v>
      </c>
      <c r="G55" s="5">
        <f t="shared" si="14"/>
        <v>346.46112584252353</v>
      </c>
      <c r="H55" s="5">
        <f t="shared" si="14"/>
        <v>333.69111515871668</v>
      </c>
      <c r="I55" s="5">
        <f t="shared" si="14"/>
        <v>331.35988244203872</v>
      </c>
      <c r="J55" s="5">
        <f t="shared" si="14"/>
        <v>314.81075672475538</v>
      </c>
      <c r="K55" s="5">
        <f t="shared" si="14"/>
        <v>313.4023170297786</v>
      </c>
      <c r="L55" s="5">
        <f t="shared" si="14"/>
        <v>322.30468138455052</v>
      </c>
      <c r="M55" s="5">
        <f t="shared" si="13"/>
        <v>322.58661714604284</v>
      </c>
      <c r="N55" s="5">
        <f t="shared" si="13"/>
        <v>335.87444505101712</v>
      </c>
      <c r="O55" s="5">
        <f t="shared" si="13"/>
        <v>331.38701264747374</v>
      </c>
      <c r="P55" s="5">
        <f t="shared" si="14"/>
        <v>363.03838579143292</v>
      </c>
      <c r="Q55" s="5">
        <f t="shared" si="14"/>
        <v>362.23274992752505</v>
      </c>
      <c r="R55" s="5">
        <f t="shared" si="14"/>
        <v>369.93288478224275</v>
      </c>
      <c r="S55" s="5">
        <f t="shared" si="14"/>
        <v>369.46890978797506</v>
      </c>
      <c r="T55" s="5">
        <f t="shared" si="13"/>
        <v>359.04596859788262</v>
      </c>
      <c r="U55" s="5">
        <f t="shared" si="13"/>
        <v>344.4890693612918</v>
      </c>
      <c r="V55" s="5">
        <f t="shared" si="13"/>
        <v>332.17693801336969</v>
      </c>
      <c r="W55" s="5">
        <f t="shared" si="13"/>
        <v>306.7737205499318</v>
      </c>
      <c r="X55" s="5">
        <f t="shared" si="13"/>
        <v>336.46872558858803</v>
      </c>
      <c r="Y55" s="5">
        <f t="shared" si="13"/>
        <v>311.75300000000004</v>
      </c>
      <c r="Z55" s="5">
        <f t="shared" si="13"/>
        <v>322.46499999999997</v>
      </c>
      <c r="AA55" s="5">
        <f t="shared" si="13"/>
        <v>324.97399999999999</v>
      </c>
      <c r="AB55" s="5">
        <f t="shared" si="13"/>
        <v>328.87399999999997</v>
      </c>
      <c r="AC55" s="5">
        <f t="shared" si="13"/>
        <v>323.86900000000009</v>
      </c>
      <c r="AD55" s="5">
        <f t="shared" si="13"/>
        <v>319.03300000000002</v>
      </c>
      <c r="AE55" s="5">
        <f t="shared" si="13"/>
        <v>315.45800000000003</v>
      </c>
      <c r="AF55" s="5">
        <f t="shared" si="13"/>
        <v>313.80700000000002</v>
      </c>
      <c r="AG55" s="5">
        <f t="shared" si="13"/>
        <v>312.77999999999997</v>
      </c>
      <c r="AH55" s="5">
        <f t="shared" si="13"/>
        <v>311.24600000000004</v>
      </c>
      <c r="AI55" s="5">
        <f t="shared" si="13"/>
        <v>308.95800000000003</v>
      </c>
    </row>
    <row r="56" spans="2:35" x14ac:dyDescent="0.35">
      <c r="B56" s="17"/>
      <c r="C56" t="s">
        <v>21</v>
      </c>
      <c r="D56" s="5">
        <f>D$8*D$12*D47</f>
        <v>699.49023335715185</v>
      </c>
      <c r="E56" s="5">
        <f t="shared" si="14"/>
        <v>708.64472702162482</v>
      </c>
      <c r="F56" s="5">
        <f t="shared" si="14"/>
        <v>746.20839871930309</v>
      </c>
      <c r="G56" s="5">
        <f t="shared" si="14"/>
        <v>735.21567856314084</v>
      </c>
      <c r="H56" s="5">
        <f t="shared" si="14"/>
        <v>756.52607945580371</v>
      </c>
      <c r="I56" s="5">
        <f t="shared" si="14"/>
        <v>773.27722749493898</v>
      </c>
      <c r="J56" s="5">
        <f t="shared" si="14"/>
        <v>783.59726142185559</v>
      </c>
      <c r="K56" s="5">
        <f t="shared" si="14"/>
        <v>791.31583716972375</v>
      </c>
      <c r="L56" s="5">
        <f t="shared" si="14"/>
        <v>795.55844459941352</v>
      </c>
      <c r="M56" s="5">
        <f t="shared" si="13"/>
        <v>795.11790770404843</v>
      </c>
      <c r="N56" s="5">
        <f t="shared" si="13"/>
        <v>784.65535343585555</v>
      </c>
      <c r="O56" s="5">
        <f t="shared" si="13"/>
        <v>778.59418095855426</v>
      </c>
      <c r="P56" s="5">
        <f t="shared" si="14"/>
        <v>806.30809405855916</v>
      </c>
      <c r="Q56" s="5">
        <f t="shared" si="14"/>
        <v>829.925346348836</v>
      </c>
      <c r="R56" s="5">
        <f t="shared" si="14"/>
        <v>862.02295954566978</v>
      </c>
      <c r="S56" s="5">
        <f t="shared" si="14"/>
        <v>887.0051752272052</v>
      </c>
      <c r="T56" s="5">
        <f t="shared" si="13"/>
        <v>888.04620177270328</v>
      </c>
      <c r="U56" s="5">
        <f t="shared" si="13"/>
        <v>834.18227656880833</v>
      </c>
      <c r="V56" s="5">
        <f t="shared" si="13"/>
        <v>841.24586902816293</v>
      </c>
      <c r="W56" s="5">
        <f t="shared" si="13"/>
        <v>822.05790848395498</v>
      </c>
      <c r="X56" s="5">
        <f t="shared" si="13"/>
        <v>843.95131464626297</v>
      </c>
      <c r="Y56" s="5">
        <f t="shared" si="13"/>
        <v>818.24600000000009</v>
      </c>
      <c r="Z56" s="5">
        <f t="shared" si="13"/>
        <v>839.24099999999999</v>
      </c>
      <c r="AA56" s="5">
        <f t="shared" si="13"/>
        <v>868.53</v>
      </c>
      <c r="AB56" s="5">
        <f t="shared" si="13"/>
        <v>890.149</v>
      </c>
      <c r="AC56" s="5">
        <f t="shared" si="13"/>
        <v>899.97700000000009</v>
      </c>
      <c r="AD56" s="5">
        <f t="shared" si="13"/>
        <v>917.64400000000001</v>
      </c>
      <c r="AE56" s="5">
        <f t="shared" si="13"/>
        <v>923.27300000000014</v>
      </c>
      <c r="AF56" s="5">
        <f t="shared" si="13"/>
        <v>931.81400000000008</v>
      </c>
      <c r="AG56" s="5">
        <f t="shared" si="13"/>
        <v>937.13099999999997</v>
      </c>
      <c r="AH56" s="5">
        <f t="shared" si="13"/>
        <v>944.78800000000012</v>
      </c>
      <c r="AI56" s="5">
        <f t="shared" si="13"/>
        <v>947.2320000000002</v>
      </c>
    </row>
    <row r="57" spans="2:35" x14ac:dyDescent="0.35">
      <c r="B57" s="17"/>
      <c r="C57" t="s">
        <v>22</v>
      </c>
      <c r="D57" s="5">
        <f t="shared" si="14"/>
        <v>2917.2451754794961</v>
      </c>
      <c r="E57" s="5">
        <f t="shared" si="13"/>
        <v>2999.2121855004657</v>
      </c>
      <c r="F57" s="5">
        <f t="shared" si="13"/>
        <v>3055.1032308680155</v>
      </c>
      <c r="G57" s="5">
        <f t="shared" si="13"/>
        <v>2987.6158451186079</v>
      </c>
      <c r="H57" s="5">
        <f t="shared" si="13"/>
        <v>3114.3478391577073</v>
      </c>
      <c r="I57" s="5">
        <f t="shared" si="13"/>
        <v>3176.9182260146431</v>
      </c>
      <c r="J57" s="5">
        <f t="shared" si="13"/>
        <v>3155.7993195069089</v>
      </c>
      <c r="K57" s="5">
        <f t="shared" si="13"/>
        <v>3197.4569763625168</v>
      </c>
      <c r="L57" s="5">
        <f t="shared" si="13"/>
        <v>3291.3879459562977</v>
      </c>
      <c r="M57" s="5">
        <f t="shared" si="13"/>
        <v>3381.9174626202171</v>
      </c>
      <c r="N57" s="5">
        <f t="shared" si="13"/>
        <v>3323.6038858432812</v>
      </c>
      <c r="O57" s="5">
        <f t="shared" si="13"/>
        <v>3334.384443107881</v>
      </c>
      <c r="P57" s="5">
        <f t="shared" si="13"/>
        <v>3412.508880770532</v>
      </c>
      <c r="Q57" s="5">
        <f t="shared" si="13"/>
        <v>3409.5554076365611</v>
      </c>
      <c r="R57" s="5">
        <f t="shared" si="13"/>
        <v>3441.3507006691252</v>
      </c>
      <c r="S57" s="5">
        <f t="shared" si="13"/>
        <v>3486.231180131088</v>
      </c>
      <c r="T57" s="5">
        <f t="shared" si="13"/>
        <v>3545.3234643775322</v>
      </c>
      <c r="U57" s="5">
        <f t="shared" si="13"/>
        <v>3519.2684108279118</v>
      </c>
      <c r="V57" s="5">
        <f t="shared" si="13"/>
        <v>3356.0654416087277</v>
      </c>
      <c r="W57" s="5">
        <f t="shared" si="13"/>
        <v>3470.5786443657935</v>
      </c>
      <c r="X57" s="5">
        <f t="shared" si="13"/>
        <v>3435.5577438231608</v>
      </c>
      <c r="Y57" s="5">
        <f t="shared" si="13"/>
        <v>3222.8950000000009</v>
      </c>
      <c r="Z57" s="5">
        <f t="shared" si="13"/>
        <v>3280.4979999999996</v>
      </c>
      <c r="AA57" s="5">
        <f t="shared" si="13"/>
        <v>3311.7240000000002</v>
      </c>
      <c r="AB57" s="5">
        <f t="shared" si="13"/>
        <v>3309.098</v>
      </c>
      <c r="AC57" s="5">
        <f t="shared" si="13"/>
        <v>3321.565000000001</v>
      </c>
      <c r="AD57" s="5">
        <f t="shared" si="13"/>
        <v>3317.2359999999999</v>
      </c>
      <c r="AE57" s="5">
        <f t="shared" si="13"/>
        <v>3299.0360000000001</v>
      </c>
      <c r="AF57" s="5">
        <f t="shared" si="13"/>
        <v>3353.558</v>
      </c>
      <c r="AG57" s="5">
        <f t="shared" si="13"/>
        <v>3339.1930000000002</v>
      </c>
      <c r="AH57" s="5">
        <f t="shared" si="13"/>
        <v>3341.5980000000009</v>
      </c>
      <c r="AI57" s="5">
        <f t="shared" si="13"/>
        <v>3329.4430000000007</v>
      </c>
    </row>
    <row r="58" spans="2:35" x14ac:dyDescent="0.35">
      <c r="B58" s="17"/>
      <c r="C58" t="s">
        <v>15</v>
      </c>
      <c r="D58" s="5">
        <f>D$8*D$12*D49</f>
        <v>1897.3466430698127</v>
      </c>
      <c r="E58" s="5">
        <f t="shared" si="13"/>
        <v>1933.5879149893794</v>
      </c>
      <c r="F58" s="5">
        <f t="shared" si="13"/>
        <v>1969.2376292634656</v>
      </c>
      <c r="G58" s="5">
        <f t="shared" si="13"/>
        <v>2094.9601331487929</v>
      </c>
      <c r="H58" s="5">
        <f t="shared" si="13"/>
        <v>2119.5198055363039</v>
      </c>
      <c r="I58" s="5">
        <f t="shared" si="13"/>
        <v>2152.6644470902738</v>
      </c>
      <c r="J58" s="5">
        <f t="shared" si="13"/>
        <v>2148.7777603685568</v>
      </c>
      <c r="K58" s="5">
        <f t="shared" si="13"/>
        <v>2181.9510723327312</v>
      </c>
      <c r="L58" s="5">
        <f t="shared" si="13"/>
        <v>2260.8055665039988</v>
      </c>
      <c r="M58" s="5">
        <f t="shared" si="13"/>
        <v>2317.6851430788111</v>
      </c>
      <c r="N58" s="5">
        <f t="shared" si="13"/>
        <v>2279.5457192218482</v>
      </c>
      <c r="O58" s="5">
        <f t="shared" si="13"/>
        <v>2263.1991158946576</v>
      </c>
      <c r="P58" s="5">
        <f t="shared" si="13"/>
        <v>2235.8281671872141</v>
      </c>
      <c r="Q58" s="5">
        <f t="shared" si="13"/>
        <v>2286.5577568892695</v>
      </c>
      <c r="R58" s="5">
        <f t="shared" si="13"/>
        <v>2377.028797086909</v>
      </c>
      <c r="S58" s="5">
        <f t="shared" si="13"/>
        <v>2448.1907649495074</v>
      </c>
      <c r="T58" s="5">
        <f t="shared" si="13"/>
        <v>2543.1427416488968</v>
      </c>
      <c r="U58" s="5">
        <f t="shared" si="13"/>
        <v>2605.92015198735</v>
      </c>
      <c r="V58" s="5">
        <f t="shared" si="13"/>
        <v>2641.4053828165302</v>
      </c>
      <c r="W58" s="5">
        <f t="shared" si="13"/>
        <v>2581.3870304006678</v>
      </c>
      <c r="X58" s="5">
        <f t="shared" si="13"/>
        <v>2626.9399840964602</v>
      </c>
      <c r="Y58" s="5">
        <f t="shared" si="13"/>
        <v>2490.4360000000001</v>
      </c>
      <c r="Z58" s="5">
        <f t="shared" si="13"/>
        <v>2457.9619999999995</v>
      </c>
      <c r="AA58" s="5">
        <f t="shared" si="13"/>
        <v>2428.0879999999997</v>
      </c>
      <c r="AB58" s="5">
        <f t="shared" si="13"/>
        <v>2400.5669999999996</v>
      </c>
      <c r="AC58" s="5">
        <f t="shared" si="13"/>
        <v>2358.5640000000008</v>
      </c>
      <c r="AD58" s="5">
        <f t="shared" si="13"/>
        <v>2322.125</v>
      </c>
      <c r="AE58" s="5">
        <f t="shared" si="13"/>
        <v>2304.5880000000002</v>
      </c>
      <c r="AF58" s="5">
        <f t="shared" si="13"/>
        <v>2287.2590000000005</v>
      </c>
      <c r="AG58" s="5">
        <f t="shared" si="13"/>
        <v>2278.8740000000003</v>
      </c>
      <c r="AH58" s="5">
        <f t="shared" si="13"/>
        <v>2277.1190000000001</v>
      </c>
      <c r="AI58" s="5">
        <f t="shared" si="13"/>
        <v>2272.8420000000006</v>
      </c>
    </row>
    <row r="59" spans="2:35" x14ac:dyDescent="0.35">
      <c r="B59" s="17"/>
      <c r="C59" t="s">
        <v>23</v>
      </c>
      <c r="D59" s="5">
        <f t="shared" si="14"/>
        <v>5351.6980872531394</v>
      </c>
      <c r="E59" s="5">
        <f t="shared" si="13"/>
        <v>5454.6595817554735</v>
      </c>
      <c r="F59" s="5">
        <f t="shared" si="13"/>
        <v>5472.326632154869</v>
      </c>
      <c r="G59" s="5">
        <f t="shared" si="13"/>
        <v>5492.0306882965688</v>
      </c>
      <c r="H59" s="5">
        <f t="shared" si="13"/>
        <v>5220.3093478997944</v>
      </c>
      <c r="I59" s="5">
        <f t="shared" si="13"/>
        <v>4937.0476818307889</v>
      </c>
      <c r="J59" s="5">
        <f t="shared" si="13"/>
        <v>4803.4738666505364</v>
      </c>
      <c r="K59" s="5">
        <f t="shared" si="13"/>
        <v>5034.3380058275989</v>
      </c>
      <c r="L59" s="5">
        <f t="shared" si="13"/>
        <v>5418.3276322907786</v>
      </c>
      <c r="M59" s="5">
        <f t="shared" si="13"/>
        <v>5406.6849109563445</v>
      </c>
      <c r="N59" s="5">
        <f t="shared" si="13"/>
        <v>5241.1020379614856</v>
      </c>
      <c r="O59" s="5">
        <f t="shared" si="13"/>
        <v>5018.8871959289672</v>
      </c>
      <c r="P59" s="5">
        <f t="shared" si="13"/>
        <v>5523.0728154207509</v>
      </c>
      <c r="Q59" s="5">
        <f t="shared" si="13"/>
        <v>6209.7848364383781</v>
      </c>
      <c r="R59" s="5">
        <f t="shared" si="13"/>
        <v>6363.4833386847313</v>
      </c>
      <c r="S59" s="5">
        <f t="shared" si="13"/>
        <v>6200.9455796047068</v>
      </c>
      <c r="T59" s="5">
        <f t="shared" si="13"/>
        <v>6378.368415604421</v>
      </c>
      <c r="U59" s="5">
        <f t="shared" si="13"/>
        <v>6051.1665055361354</v>
      </c>
      <c r="V59" s="5">
        <f t="shared" si="13"/>
        <v>5698.5909072517188</v>
      </c>
      <c r="W59" s="5">
        <f t="shared" si="13"/>
        <v>5727.4325484099591</v>
      </c>
      <c r="X59" s="5">
        <f t="shared" si="13"/>
        <v>5766.7135958557492</v>
      </c>
      <c r="Y59" s="5">
        <f t="shared" si="13"/>
        <v>5465.9508655809723</v>
      </c>
      <c r="Z59" s="5">
        <f t="shared" si="13"/>
        <v>5386.098322472516</v>
      </c>
      <c r="AA59" s="5">
        <f t="shared" si="13"/>
        <v>5497.1312125266422</v>
      </c>
      <c r="AB59" s="5">
        <f t="shared" si="13"/>
        <v>5699.4278900334357</v>
      </c>
      <c r="AC59" s="5">
        <f t="shared" si="13"/>
        <v>5852.5519007181483</v>
      </c>
      <c r="AD59" s="5">
        <f t="shared" si="13"/>
        <v>5843.2016458856824</v>
      </c>
      <c r="AE59" s="5">
        <f t="shared" si="13"/>
        <v>5860.021348537266</v>
      </c>
      <c r="AF59" s="5">
        <f t="shared" si="13"/>
        <v>5842.7642895810241</v>
      </c>
      <c r="AG59" s="5">
        <f t="shared" si="13"/>
        <v>5845.7480043581054</v>
      </c>
      <c r="AH59" s="5">
        <f t="shared" si="13"/>
        <v>5873.1868073324695</v>
      </c>
      <c r="AI59" s="5">
        <f t="shared" si="13"/>
        <v>5834.6501907008778</v>
      </c>
    </row>
    <row r="60" spans="2:35" x14ac:dyDescent="0.35">
      <c r="B60" s="17"/>
      <c r="E60" s="16"/>
    </row>
    <row r="61" spans="2:35" x14ac:dyDescent="0.35">
      <c r="B61" s="17"/>
      <c r="C61" s="14" t="s">
        <v>26</v>
      </c>
      <c r="D61" s="14">
        <v>2016</v>
      </c>
      <c r="E61" s="14">
        <v>2017</v>
      </c>
      <c r="F61" s="14">
        <v>2018</v>
      </c>
      <c r="G61" s="14">
        <v>2019</v>
      </c>
      <c r="H61" s="14">
        <v>2020</v>
      </c>
      <c r="I61" s="14">
        <v>2021</v>
      </c>
      <c r="J61" s="14">
        <v>2022</v>
      </c>
      <c r="K61" s="14">
        <v>2023</v>
      </c>
    </row>
    <row r="62" spans="2:35" x14ac:dyDescent="0.35">
      <c r="B62" s="17"/>
      <c r="C62" s="2" t="s">
        <v>18</v>
      </c>
      <c r="D62" s="5">
        <f>AVERAGE(D53:G53)</f>
        <v>15574.318462466739</v>
      </c>
      <c r="E62" s="5">
        <f>AVERAGE(H53:K53)</f>
        <v>16870.026226884082</v>
      </c>
      <c r="F62" s="5">
        <f>AVERAGE(L53:O53)</f>
        <v>16341.056683334788</v>
      </c>
      <c r="G62" s="5">
        <f>AVERAGE(P53:S53)</f>
        <v>17474.717411413167</v>
      </c>
      <c r="H62" s="5">
        <f>AVERAGE(T53:W53)</f>
        <v>17793.321531210113</v>
      </c>
      <c r="I62" s="5">
        <f>AVERAGE(X53:AA53)</f>
        <v>20593.973358288458</v>
      </c>
      <c r="J62" s="5">
        <f>AVERAGE(AB53:AE53)</f>
        <v>19622.330000000002</v>
      </c>
      <c r="K62" s="5">
        <f>AVERAGE(AF53:AI53)</f>
        <v>17815.573750000003</v>
      </c>
    </row>
    <row r="63" spans="2:35" x14ac:dyDescent="0.35">
      <c r="B63" s="17"/>
      <c r="C63" s="2" t="s">
        <v>19</v>
      </c>
      <c r="D63" s="5">
        <f t="shared" ref="D63:D67" si="15">AVERAGE(D54:G54)</f>
        <v>3516.8666093253305</v>
      </c>
      <c r="E63" s="5">
        <f t="shared" ref="E63:E68" si="16">AVERAGE(H54:K54)</f>
        <v>3684.7156398200427</v>
      </c>
      <c r="F63" s="5">
        <f t="shared" ref="F63:F68" si="17">AVERAGE(L54:O54)</f>
        <v>3932.5171959482127</v>
      </c>
      <c r="G63" s="5">
        <f t="shared" ref="G63:G68" si="18">AVERAGE(P54:S54)</f>
        <v>4096.7823261084986</v>
      </c>
      <c r="H63" s="5">
        <f t="shared" ref="H63:H68" si="19">AVERAGE(T54:W54)</f>
        <v>3913.9152315058482</v>
      </c>
      <c r="I63" s="5">
        <f t="shared" ref="I63:I68" si="20">AVERAGE(X54:AA54)</f>
        <v>3502.9082524453715</v>
      </c>
      <c r="J63" s="5">
        <f t="shared" ref="J63:J68" si="21">AVERAGE(AB54:AE54)</f>
        <v>3429.7379999999994</v>
      </c>
      <c r="K63" s="5">
        <f t="shared" ref="K63:K68" si="22">AVERAGE(AF54:AI54)</f>
        <v>3376.3795</v>
      </c>
    </row>
    <row r="64" spans="2:35" x14ac:dyDescent="0.35">
      <c r="B64" s="17"/>
      <c r="C64" s="2" t="s">
        <v>20</v>
      </c>
      <c r="D64" s="5">
        <f t="shared" si="15"/>
        <v>357.40965787037817</v>
      </c>
      <c r="E64" s="5">
        <f t="shared" si="16"/>
        <v>323.31601783882235</v>
      </c>
      <c r="F64" s="5">
        <f t="shared" si="17"/>
        <v>328.03818905727104</v>
      </c>
      <c r="G64" s="5">
        <f t="shared" si="18"/>
        <v>366.16823257229396</v>
      </c>
      <c r="H64" s="5">
        <f t="shared" si="19"/>
        <v>335.62142413061895</v>
      </c>
      <c r="I64" s="5">
        <f t="shared" si="20"/>
        <v>323.91518139714697</v>
      </c>
      <c r="J64" s="5">
        <f t="shared" si="21"/>
        <v>321.80850000000004</v>
      </c>
      <c r="K64" s="5">
        <f t="shared" si="22"/>
        <v>311.69775000000004</v>
      </c>
    </row>
    <row r="65" spans="2:35" x14ac:dyDescent="0.35">
      <c r="B65" s="17"/>
      <c r="C65" s="2" t="s">
        <v>21</v>
      </c>
      <c r="D65" s="5">
        <f t="shared" si="15"/>
        <v>722.38975941530521</v>
      </c>
      <c r="E65" s="5">
        <f t="shared" si="16"/>
        <v>776.17910138558045</v>
      </c>
      <c r="F65" s="5">
        <f t="shared" si="17"/>
        <v>788.48147167446791</v>
      </c>
      <c r="G65" s="5">
        <f t="shared" si="18"/>
        <v>846.31539379506751</v>
      </c>
      <c r="H65" s="5">
        <f t="shared" si="19"/>
        <v>846.38306396340738</v>
      </c>
      <c r="I65" s="5">
        <f t="shared" si="20"/>
        <v>842.49207866156576</v>
      </c>
      <c r="J65" s="5">
        <f t="shared" si="21"/>
        <v>907.76075000000014</v>
      </c>
      <c r="K65" s="5">
        <f t="shared" si="22"/>
        <v>940.24125000000004</v>
      </c>
    </row>
    <row r="66" spans="2:35" x14ac:dyDescent="0.35">
      <c r="B66" s="17"/>
      <c r="C66" s="2" t="s">
        <v>22</v>
      </c>
      <c r="D66" s="5">
        <f t="shared" si="15"/>
        <v>2989.7941092416463</v>
      </c>
      <c r="E66" s="5">
        <f t="shared" si="16"/>
        <v>3161.130590260444</v>
      </c>
      <c r="F66" s="5">
        <f t="shared" si="17"/>
        <v>3332.823434381919</v>
      </c>
      <c r="G66" s="5">
        <f t="shared" si="18"/>
        <v>3437.4115423018266</v>
      </c>
      <c r="H66" s="5">
        <f t="shared" si="19"/>
        <v>3472.8089902949914</v>
      </c>
      <c r="I66" s="5">
        <f t="shared" si="20"/>
        <v>3312.6686859557904</v>
      </c>
      <c r="J66" s="5">
        <f t="shared" si="21"/>
        <v>3311.7337500000003</v>
      </c>
      <c r="K66" s="5">
        <f t="shared" si="22"/>
        <v>3340.9480000000008</v>
      </c>
    </row>
    <row r="67" spans="2:35" x14ac:dyDescent="0.35">
      <c r="B67" s="17"/>
      <c r="C67" s="2" t="s">
        <v>15</v>
      </c>
      <c r="D67" s="5">
        <f t="shared" si="15"/>
        <v>1973.7830801178627</v>
      </c>
      <c r="E67" s="5">
        <f t="shared" si="16"/>
        <v>2150.7282713319664</v>
      </c>
      <c r="F67" s="5">
        <f t="shared" si="17"/>
        <v>2280.3088861748288</v>
      </c>
      <c r="G67" s="5">
        <f t="shared" si="18"/>
        <v>2336.9013715282249</v>
      </c>
      <c r="H67" s="5">
        <f t="shared" si="19"/>
        <v>2592.9638267133614</v>
      </c>
      <c r="I67" s="5">
        <f t="shared" si="20"/>
        <v>2500.8564960241147</v>
      </c>
      <c r="J67" s="5">
        <f t="shared" si="21"/>
        <v>2346.4610000000002</v>
      </c>
      <c r="K67" s="5">
        <f t="shared" si="22"/>
        <v>2279.0235000000002</v>
      </c>
    </row>
    <row r="68" spans="2:35" x14ac:dyDescent="0.35">
      <c r="B68" s="17"/>
      <c r="C68" s="2" t="s">
        <v>23</v>
      </c>
      <c r="D68" s="5">
        <f>AVERAGE(D59:G59)</f>
        <v>5442.6787473650129</v>
      </c>
      <c r="E68" s="5">
        <f>AVERAGE(H59:K59)</f>
        <v>4998.7922255521798</v>
      </c>
      <c r="F68" s="5">
        <f t="shared" si="17"/>
        <v>5271.2504442843938</v>
      </c>
      <c r="G68" s="5">
        <f t="shared" si="18"/>
        <v>6074.321642537142</v>
      </c>
      <c r="H68" s="5">
        <f t="shared" si="19"/>
        <v>5963.8895942005583</v>
      </c>
      <c r="I68" s="5">
        <f t="shared" si="20"/>
        <v>5528.9734991089699</v>
      </c>
      <c r="J68" s="5">
        <f t="shared" si="21"/>
        <v>5813.8006962936333</v>
      </c>
      <c r="K68" s="5">
        <f t="shared" si="22"/>
        <v>5849.0873229931194</v>
      </c>
    </row>
    <row r="69" spans="2:35" x14ac:dyDescent="0.35">
      <c r="C69" s="2" t="s">
        <v>39</v>
      </c>
      <c r="D69" s="5">
        <f>SUM(D62:D68)</f>
        <v>30577.24042580228</v>
      </c>
      <c r="E69" s="5">
        <f>SUM(E62:E68)</f>
        <v>31964.888073073114</v>
      </c>
      <c r="F69" s="5">
        <f t="shared" ref="E69:K69" si="23">SUM(F62:F68)</f>
        <v>32274.476304855885</v>
      </c>
      <c r="G69" s="5">
        <f t="shared" si="23"/>
        <v>34632.61792025622</v>
      </c>
      <c r="H69" s="5">
        <f t="shared" si="23"/>
        <v>34918.9036620189</v>
      </c>
      <c r="I69" s="5">
        <f t="shared" si="23"/>
        <v>36605.787551881418</v>
      </c>
      <c r="J69" s="5">
        <f t="shared" si="23"/>
        <v>35753.632696293629</v>
      </c>
      <c r="K69" s="5">
        <f>SUM(K62:K68)</f>
        <v>33912.951072993121</v>
      </c>
    </row>
    <row r="72" spans="2:35" x14ac:dyDescent="0.35">
      <c r="C72" s="21" t="s">
        <v>25</v>
      </c>
    </row>
    <row r="73" spans="2:35" x14ac:dyDescent="0.35">
      <c r="C73" s="22" t="s">
        <v>18</v>
      </c>
      <c r="D73" s="5">
        <f>D44*D15</f>
        <v>13069.615394954746</v>
      </c>
      <c r="E73" s="5">
        <f t="shared" ref="E73:AI73" si="24">E44*E15</f>
        <v>14800.967344454857</v>
      </c>
      <c r="F73" s="5">
        <f t="shared" si="24"/>
        <v>13834.023153984761</v>
      </c>
      <c r="G73" s="5">
        <f t="shared" si="24"/>
        <v>11933.050830182639</v>
      </c>
      <c r="H73" s="5">
        <f t="shared" si="24"/>
        <v>15447.346771539012</v>
      </c>
      <c r="I73" s="5">
        <f t="shared" si="24"/>
        <v>11745.676868077917</v>
      </c>
      <c r="J73" s="5">
        <f t="shared" si="24"/>
        <v>13699.510846677806</v>
      </c>
      <c r="K73" s="5">
        <f t="shared" si="24"/>
        <v>16101.742605677468</v>
      </c>
      <c r="L73" s="5">
        <f t="shared" si="24"/>
        <v>15464.698617823013</v>
      </c>
      <c r="M73" s="5">
        <f t="shared" si="24"/>
        <v>11787.457624309649</v>
      </c>
      <c r="N73" s="5">
        <f t="shared" si="24"/>
        <v>11698.908684003909</v>
      </c>
      <c r="O73" s="5">
        <f t="shared" si="24"/>
        <v>14913.384097565273</v>
      </c>
      <c r="P73" s="5">
        <f t="shared" si="24"/>
        <v>15518.727157960588</v>
      </c>
      <c r="Q73" s="5">
        <f t="shared" si="24"/>
        <v>15825.002049907731</v>
      </c>
      <c r="R73" s="5">
        <f t="shared" si="24"/>
        <v>13955.259008488798</v>
      </c>
      <c r="S73" s="5">
        <f t="shared" si="24"/>
        <v>11706.448940000713</v>
      </c>
      <c r="T73" s="5">
        <f t="shared" si="24"/>
        <v>14841.107303411161</v>
      </c>
      <c r="U73" s="5">
        <f t="shared" si="24"/>
        <v>13831.147093309908</v>
      </c>
      <c r="V73" s="5">
        <f t="shared" si="24"/>
        <v>14012.938370357708</v>
      </c>
      <c r="W73" s="5">
        <f t="shared" si="24"/>
        <v>13942.702578346683</v>
      </c>
      <c r="X73" s="5">
        <f t="shared" si="24"/>
        <v>16705.50414817534</v>
      </c>
      <c r="Y73" s="5">
        <f t="shared" si="24"/>
        <v>15815.839789477091</v>
      </c>
      <c r="Z73" s="5">
        <f t="shared" si="24"/>
        <v>15975.000003447551</v>
      </c>
      <c r="AA73" s="5">
        <f t="shared" si="24"/>
        <v>16205.209781798412</v>
      </c>
      <c r="AB73" s="5">
        <f t="shared" si="24"/>
        <v>15586.490127754436</v>
      </c>
      <c r="AC73" s="5">
        <f t="shared" si="24"/>
        <v>15273.988559196172</v>
      </c>
      <c r="AD73" s="5">
        <f t="shared" si="24"/>
        <v>14471.800295292345</v>
      </c>
      <c r="AE73" s="5">
        <f t="shared" si="24"/>
        <v>14350.327348706041</v>
      </c>
      <c r="AF73" s="5">
        <f t="shared" si="24"/>
        <v>13688.270265002573</v>
      </c>
      <c r="AG73" s="5">
        <f t="shared" si="24"/>
        <v>13127.32314667933</v>
      </c>
      <c r="AH73" s="5">
        <f t="shared" si="24"/>
        <v>12607.689049201826</v>
      </c>
      <c r="AI73" s="5">
        <f>AI44*AI15</f>
        <v>12329.190815857743</v>
      </c>
    </row>
    <row r="74" spans="2:35" x14ac:dyDescent="0.35">
      <c r="C74" s="22" t="s">
        <v>19</v>
      </c>
      <c r="D74" s="5">
        <f>D45*D15</f>
        <v>2768.4782352812335</v>
      </c>
      <c r="E74" s="5">
        <f t="shared" ref="E74:AI74" si="25">E45*E15</f>
        <v>2991.7587708059841</v>
      </c>
      <c r="F74" s="5">
        <f t="shared" si="25"/>
        <v>3146.4392808407929</v>
      </c>
      <c r="G74" s="5">
        <f t="shared" si="25"/>
        <v>3192.6663024986892</v>
      </c>
      <c r="H74" s="5">
        <f t="shared" si="25"/>
        <v>3193.2875176736284</v>
      </c>
      <c r="I74" s="5">
        <f t="shared" si="25"/>
        <v>3097.3950672052565</v>
      </c>
      <c r="J74" s="5">
        <f t="shared" si="25"/>
        <v>3034.5094773443579</v>
      </c>
      <c r="K74" s="5">
        <f t="shared" si="25"/>
        <v>3111.4646480634315</v>
      </c>
      <c r="L74" s="5">
        <f t="shared" si="25"/>
        <v>3260.4494746856235</v>
      </c>
      <c r="M74" s="5">
        <f t="shared" si="25"/>
        <v>3234.4165545844412</v>
      </c>
      <c r="N74" s="5">
        <f t="shared" si="25"/>
        <v>3234.1026881411667</v>
      </c>
      <c r="O74" s="5">
        <f t="shared" si="25"/>
        <v>3213.326290550689</v>
      </c>
      <c r="P74" s="5">
        <f t="shared" si="25"/>
        <v>3280.7637129787154</v>
      </c>
      <c r="Q74" s="5">
        <f t="shared" si="25"/>
        <v>3360.4619555787999</v>
      </c>
      <c r="R74" s="5">
        <f t="shared" si="25"/>
        <v>3401.3252019288284</v>
      </c>
      <c r="S74" s="5">
        <f t="shared" si="25"/>
        <v>3297.2835286823065</v>
      </c>
      <c r="T74" s="5">
        <f t="shared" si="25"/>
        <v>3339.7636180138179</v>
      </c>
      <c r="U74" s="5">
        <f t="shared" si="25"/>
        <v>3146.545294325651</v>
      </c>
      <c r="V74" s="5">
        <f t="shared" si="25"/>
        <v>3057.5628991176641</v>
      </c>
      <c r="W74" s="5">
        <f t="shared" si="25"/>
        <v>2916.0620826692025</v>
      </c>
      <c r="X74" s="5">
        <f t="shared" si="25"/>
        <v>2943.9711461195852</v>
      </c>
      <c r="Y74" s="5">
        <f t="shared" si="25"/>
        <v>2698.5748232652627</v>
      </c>
      <c r="Z74" s="5">
        <f t="shared" si="25"/>
        <v>2683.3238112885915</v>
      </c>
      <c r="AA74" s="5">
        <f t="shared" si="25"/>
        <v>2681.9818611183277</v>
      </c>
      <c r="AB74" s="5">
        <f t="shared" si="25"/>
        <v>2640.5308826955315</v>
      </c>
      <c r="AC74" s="5">
        <f t="shared" si="25"/>
        <v>2633.5808067156736</v>
      </c>
      <c r="AD74" s="5">
        <f t="shared" si="25"/>
        <v>2595.7155767790287</v>
      </c>
      <c r="AE74" s="5">
        <f t="shared" si="25"/>
        <v>2559.3085688626779</v>
      </c>
      <c r="AF74" s="5">
        <f t="shared" si="25"/>
        <v>2509.8187470736461</v>
      </c>
      <c r="AG74" s="5">
        <f t="shared" si="25"/>
        <v>2458.0280401457908</v>
      </c>
      <c r="AH74" s="5">
        <f t="shared" si="25"/>
        <v>2426.9032229026147</v>
      </c>
      <c r="AI74" s="5">
        <f t="shared" si="25"/>
        <v>2410.0292631846814</v>
      </c>
    </row>
    <row r="75" spans="2:35" x14ac:dyDescent="0.35">
      <c r="C75" s="22" t="s">
        <v>20</v>
      </c>
      <c r="D75" s="5">
        <f>D46*D15</f>
        <v>304.8677421423148</v>
      </c>
      <c r="E75" s="5">
        <f t="shared" ref="E75:AI75" si="26">E46*E15</f>
        <v>319.45618476357674</v>
      </c>
      <c r="F75" s="5">
        <f t="shared" si="26"/>
        <v>312.77868961595442</v>
      </c>
      <c r="G75" s="5">
        <f t="shared" si="26"/>
        <v>293.3043311164563</v>
      </c>
      <c r="H75" s="5">
        <f t="shared" si="26"/>
        <v>286.44351061527146</v>
      </c>
      <c r="I75" s="5">
        <f t="shared" si="26"/>
        <v>275.88013259315267</v>
      </c>
      <c r="J75" s="5">
        <f t="shared" si="26"/>
        <v>263.64965910912065</v>
      </c>
      <c r="K75" s="5">
        <f t="shared" si="26"/>
        <v>265.32857906167266</v>
      </c>
      <c r="L75" s="5">
        <f t="shared" si="26"/>
        <v>271.34806880862209</v>
      </c>
      <c r="M75" s="5">
        <f t="shared" si="26"/>
        <v>263.502835306088</v>
      </c>
      <c r="N75" s="5">
        <f t="shared" si="26"/>
        <v>271.95544452408922</v>
      </c>
      <c r="O75" s="5">
        <f t="shared" si="26"/>
        <v>272.79788098457408</v>
      </c>
      <c r="P75" s="5">
        <f t="shared" si="26"/>
        <v>299.52026271578069</v>
      </c>
      <c r="Q75" s="5">
        <f t="shared" si="26"/>
        <v>299.16086582759243</v>
      </c>
      <c r="R75" s="5">
        <f t="shared" si="26"/>
        <v>300.71387928790847</v>
      </c>
      <c r="S75" s="5">
        <f t="shared" si="26"/>
        <v>293.02803998022944</v>
      </c>
      <c r="T75" s="5">
        <f t="shared" si="26"/>
        <v>290.87982835059165</v>
      </c>
      <c r="U75" s="5">
        <f t="shared" si="26"/>
        <v>274.48534748060598</v>
      </c>
      <c r="V75" s="5">
        <f t="shared" si="26"/>
        <v>262.55970208052918</v>
      </c>
      <c r="W75" s="5">
        <f t="shared" si="26"/>
        <v>240.73869778637146</v>
      </c>
      <c r="X75" s="5">
        <f t="shared" si="26"/>
        <v>268.65037144586779</v>
      </c>
      <c r="Y75" s="5">
        <f t="shared" si="26"/>
        <v>244.39665261817444</v>
      </c>
      <c r="Z75" s="5">
        <f t="shared" si="26"/>
        <v>251.70208304755923</v>
      </c>
      <c r="AA75" s="5">
        <f t="shared" si="26"/>
        <v>253.0360643127274</v>
      </c>
      <c r="AB75" s="5">
        <f t="shared" si="26"/>
        <v>253.59762450336572</v>
      </c>
      <c r="AC75" s="5">
        <f t="shared" si="26"/>
        <v>247.89698277731947</v>
      </c>
      <c r="AD75" s="5">
        <f t="shared" si="26"/>
        <v>240.8299785629703</v>
      </c>
      <c r="AE75" s="5">
        <f t="shared" si="26"/>
        <v>236.39104184723448</v>
      </c>
      <c r="AF75" s="5">
        <f t="shared" si="26"/>
        <v>232.08100676735307</v>
      </c>
      <c r="AG75" s="5">
        <f t="shared" si="26"/>
        <v>228.31744553020823</v>
      </c>
      <c r="AH75" s="5">
        <f t="shared" si="26"/>
        <v>224.37969463285319</v>
      </c>
      <c r="AI75" s="5">
        <f>AI46*AI15</f>
        <v>220.4198353255384</v>
      </c>
    </row>
    <row r="76" spans="2:35" x14ac:dyDescent="0.35">
      <c r="C76" s="22" t="s">
        <v>21</v>
      </c>
      <c r="D76" s="5">
        <f>D47*D15</f>
        <v>604.95876350690367</v>
      </c>
      <c r="E76" s="5">
        <f t="shared" ref="E76:AI76" si="27">E47*E15</f>
        <v>616.08364908017495</v>
      </c>
      <c r="F76" s="5">
        <f t="shared" si="27"/>
        <v>642.5819194318849</v>
      </c>
      <c r="G76" s="5">
        <f t="shared" si="27"/>
        <v>622.41309844761338</v>
      </c>
      <c r="H76" s="5">
        <f t="shared" si="27"/>
        <v>649.40891808958168</v>
      </c>
      <c r="I76" s="5">
        <f t="shared" si="27"/>
        <v>643.8070368699058</v>
      </c>
      <c r="J76" s="5">
        <f t="shared" si="27"/>
        <v>656.25187970734589</v>
      </c>
      <c r="K76" s="5">
        <f t="shared" si="27"/>
        <v>669.93348567136172</v>
      </c>
      <c r="L76" s="5">
        <f t="shared" si="27"/>
        <v>669.78005606092256</v>
      </c>
      <c r="M76" s="5">
        <f t="shared" si="27"/>
        <v>649.48702750371137</v>
      </c>
      <c r="N76" s="5">
        <f t="shared" si="27"/>
        <v>635.33054862045753</v>
      </c>
      <c r="O76" s="5">
        <f t="shared" si="27"/>
        <v>640.93894632606327</v>
      </c>
      <c r="P76" s="5">
        <f t="shared" si="27"/>
        <v>665.23437083875217</v>
      </c>
      <c r="Q76" s="5">
        <f t="shared" si="27"/>
        <v>685.41893364323914</v>
      </c>
      <c r="R76" s="5">
        <f t="shared" si="27"/>
        <v>700.72783162494659</v>
      </c>
      <c r="S76" s="5">
        <f t="shared" si="27"/>
        <v>703.48920048050911</v>
      </c>
      <c r="T76" s="5">
        <f t="shared" si="27"/>
        <v>719.44750625606139</v>
      </c>
      <c r="U76" s="5">
        <f t="shared" si="27"/>
        <v>664.6678586077669</v>
      </c>
      <c r="V76" s="5">
        <f t="shared" si="27"/>
        <v>664.93858986568273</v>
      </c>
      <c r="W76" s="5">
        <f t="shared" si="27"/>
        <v>645.1046394673308</v>
      </c>
      <c r="X76" s="5">
        <f t="shared" si="27"/>
        <v>673.84519546454067</v>
      </c>
      <c r="Y76" s="5">
        <f t="shared" si="27"/>
        <v>641.45840911943355</v>
      </c>
      <c r="Z76" s="5">
        <f t="shared" si="27"/>
        <v>655.07483875433513</v>
      </c>
      <c r="AA76" s="5">
        <f t="shared" si="27"/>
        <v>676.26767968370746</v>
      </c>
      <c r="AB76" s="5">
        <f t="shared" si="27"/>
        <v>686.40169747090533</v>
      </c>
      <c r="AC76" s="5">
        <f t="shared" si="27"/>
        <v>688.8636543447617</v>
      </c>
      <c r="AD76" s="5">
        <f t="shared" si="27"/>
        <v>692.70634965172349</v>
      </c>
      <c r="AE76" s="5">
        <f t="shared" si="27"/>
        <v>691.86220155907199</v>
      </c>
      <c r="AF76" s="5">
        <f t="shared" si="27"/>
        <v>689.13800915822253</v>
      </c>
      <c r="AG76" s="5">
        <f t="shared" si="27"/>
        <v>684.069812798675</v>
      </c>
      <c r="AH76" s="5">
        <f t="shared" si="27"/>
        <v>681.10511599437143</v>
      </c>
      <c r="AI76" s="5">
        <f t="shared" si="27"/>
        <v>675.78350926365522</v>
      </c>
    </row>
    <row r="77" spans="2:35" x14ac:dyDescent="0.35">
      <c r="C77" s="22" t="s">
        <v>22</v>
      </c>
      <c r="D77" s="5">
        <f>D15*D48</f>
        <v>2522.9988212050739</v>
      </c>
      <c r="E77" s="5">
        <f t="shared" ref="E77:AI77" si="28">E15*E48</f>
        <v>2607.4639620545254</v>
      </c>
      <c r="F77" s="5">
        <f t="shared" si="28"/>
        <v>2630.8389204986565</v>
      </c>
      <c r="G77" s="5">
        <f t="shared" si="28"/>
        <v>2529.2322910817247</v>
      </c>
      <c r="H77" s="5">
        <f t="shared" si="28"/>
        <v>2673.3847195814838</v>
      </c>
      <c r="I77" s="5">
        <f t="shared" si="28"/>
        <v>2645.005228065987</v>
      </c>
      <c r="J77" s="5">
        <f t="shared" si="28"/>
        <v>2642.9383273337321</v>
      </c>
      <c r="K77" s="5">
        <f t="shared" si="28"/>
        <v>2706.9892915580731</v>
      </c>
      <c r="L77" s="5">
        <f t="shared" si="28"/>
        <v>2771.0170358016699</v>
      </c>
      <c r="M77" s="5">
        <f t="shared" si="28"/>
        <v>2762.4978619871113</v>
      </c>
      <c r="N77" s="5">
        <f t="shared" si="28"/>
        <v>2691.1013490746741</v>
      </c>
      <c r="O77" s="5">
        <f t="shared" si="28"/>
        <v>2744.8662010040703</v>
      </c>
      <c r="P77" s="5">
        <f t="shared" si="28"/>
        <v>2815.447612406293</v>
      </c>
      <c r="Q77" s="5">
        <f t="shared" si="28"/>
        <v>2815.8843948808731</v>
      </c>
      <c r="R77" s="5">
        <f t="shared" si="28"/>
        <v>2797.4315389601966</v>
      </c>
      <c r="S77" s="5">
        <f t="shared" si="28"/>
        <v>2764.9511571028088</v>
      </c>
      <c r="T77" s="5">
        <f t="shared" si="28"/>
        <v>2872.2313323630033</v>
      </c>
      <c r="U77" s="5">
        <f t="shared" si="28"/>
        <v>2804.1168749261965</v>
      </c>
      <c r="V77" s="5">
        <f t="shared" si="28"/>
        <v>2652.7053557103995</v>
      </c>
      <c r="W77" s="5">
        <f t="shared" si="28"/>
        <v>2723.5141977352705</v>
      </c>
      <c r="X77" s="5">
        <f t="shared" si="28"/>
        <v>2743.0896062844176</v>
      </c>
      <c r="Y77" s="5">
        <f t="shared" si="28"/>
        <v>2526.5667042172854</v>
      </c>
      <c r="Z77" s="5">
        <f t="shared" si="28"/>
        <v>2560.6133379850589</v>
      </c>
      <c r="AA77" s="5">
        <f t="shared" si="28"/>
        <v>2578.6235423449352</v>
      </c>
      <c r="AB77" s="5">
        <f t="shared" si="28"/>
        <v>2551.6744773038872</v>
      </c>
      <c r="AC77" s="5">
        <f t="shared" si="28"/>
        <v>2542.4043103808858</v>
      </c>
      <c r="AD77" s="5">
        <f t="shared" si="28"/>
        <v>2504.0979295819343</v>
      </c>
      <c r="AE77" s="5">
        <f t="shared" si="28"/>
        <v>2472.1597078899031</v>
      </c>
      <c r="AF77" s="5">
        <f t="shared" si="28"/>
        <v>2480.1776789323085</v>
      </c>
      <c r="AG77" s="5">
        <f t="shared" si="28"/>
        <v>2437.4832658493278</v>
      </c>
      <c r="AH77" s="5">
        <f t="shared" si="28"/>
        <v>2408.9843365882712</v>
      </c>
      <c r="AI77" s="5">
        <f t="shared" si="28"/>
        <v>2375.3237585230568</v>
      </c>
    </row>
    <row r="78" spans="2:35" x14ac:dyDescent="0.35">
      <c r="C78" s="22" t="s">
        <v>15</v>
      </c>
      <c r="D78" s="5">
        <f>D49*D15</f>
        <v>1640.9328170696933</v>
      </c>
      <c r="E78" s="5">
        <f t="shared" ref="E78:AI78" si="29">E49*E15</f>
        <v>1681.0283814439954</v>
      </c>
      <c r="F78" s="5">
        <f t="shared" si="29"/>
        <v>1695.7682301638222</v>
      </c>
      <c r="G78" s="5">
        <f t="shared" si="29"/>
        <v>1773.5348491828745</v>
      </c>
      <c r="H78" s="5">
        <f t="shared" si="29"/>
        <v>1819.4152206529227</v>
      </c>
      <c r="I78" s="5">
        <f t="shared" si="29"/>
        <v>1792.2427685424807</v>
      </c>
      <c r="J78" s="5">
        <f t="shared" si="29"/>
        <v>1799.5716852767905</v>
      </c>
      <c r="K78" s="5">
        <f t="shared" si="29"/>
        <v>1847.254937649768</v>
      </c>
      <c r="L78" s="5">
        <f t="shared" si="29"/>
        <v>1903.3705057814559</v>
      </c>
      <c r="M78" s="5">
        <f t="shared" si="29"/>
        <v>1893.186431449438</v>
      </c>
      <c r="N78" s="5">
        <f t="shared" si="29"/>
        <v>1845.7339595746807</v>
      </c>
      <c r="O78" s="5">
        <f t="shared" si="29"/>
        <v>1863.0661416988112</v>
      </c>
      <c r="P78" s="5">
        <f t="shared" si="29"/>
        <v>1844.6419613819801</v>
      </c>
      <c r="Q78" s="5">
        <f t="shared" si="29"/>
        <v>1888.4228398803114</v>
      </c>
      <c r="R78" s="5">
        <f t="shared" si="29"/>
        <v>1932.257390882776</v>
      </c>
      <c r="S78" s="5">
        <f t="shared" si="29"/>
        <v>1941.6749890066158</v>
      </c>
      <c r="T78" s="5">
        <f t="shared" si="29"/>
        <v>2060.3181454750543</v>
      </c>
      <c r="U78" s="5">
        <f t="shared" si="29"/>
        <v>2076.3703758472107</v>
      </c>
      <c r="V78" s="5">
        <f t="shared" si="29"/>
        <v>2087.8228769701668</v>
      </c>
      <c r="W78" s="5">
        <f t="shared" si="29"/>
        <v>2025.7268160625808</v>
      </c>
      <c r="X78" s="5">
        <f t="shared" si="29"/>
        <v>2097.4561640431175</v>
      </c>
      <c r="Y78" s="5">
        <f t="shared" si="29"/>
        <v>1952.3604326495522</v>
      </c>
      <c r="Z78" s="5">
        <f t="shared" si="29"/>
        <v>1918.5776920029919</v>
      </c>
      <c r="AA78" s="5">
        <f t="shared" si="29"/>
        <v>1890.5938054273934</v>
      </c>
      <c r="AB78" s="5">
        <f t="shared" si="29"/>
        <v>1851.0982584855328</v>
      </c>
      <c r="AC78" s="5">
        <f t="shared" si="29"/>
        <v>1805.300597733052</v>
      </c>
      <c r="AD78" s="5">
        <f t="shared" si="29"/>
        <v>1752.9136922216117</v>
      </c>
      <c r="AE78" s="5">
        <f t="shared" si="29"/>
        <v>1726.9619358159705</v>
      </c>
      <c r="AF78" s="5">
        <f t="shared" si="29"/>
        <v>1691.5791281191603</v>
      </c>
      <c r="AG78" s="5">
        <f t="shared" si="29"/>
        <v>1663.4909213031776</v>
      </c>
      <c r="AH78" s="5">
        <f t="shared" si="29"/>
        <v>1641.5930352925598</v>
      </c>
      <c r="AI78" s="5">
        <f t="shared" si="29"/>
        <v>1621.5131485864338</v>
      </c>
    </row>
    <row r="79" spans="2:35" x14ac:dyDescent="0.35">
      <c r="C79" s="22" t="s">
        <v>23</v>
      </c>
      <c r="D79" s="5">
        <f>D50*D15</f>
        <v>4628.451553910204</v>
      </c>
      <c r="E79" s="5">
        <f t="shared" ref="E79:AI79" si="30">E50*E15</f>
        <v>4742.1880830780583</v>
      </c>
      <c r="F79" s="5">
        <f t="shared" si="30"/>
        <v>4712.380826969289</v>
      </c>
      <c r="G79" s="5">
        <f t="shared" si="30"/>
        <v>4649.4000837313197</v>
      </c>
      <c r="H79" s="5">
        <f t="shared" si="30"/>
        <v>4481.1613740416806</v>
      </c>
      <c r="I79" s="5">
        <f t="shared" si="30"/>
        <v>4110.4353340674588</v>
      </c>
      <c r="J79" s="5">
        <f t="shared" si="30"/>
        <v>4022.8429951307198</v>
      </c>
      <c r="K79" s="5">
        <f t="shared" si="30"/>
        <v>4262.105533430029</v>
      </c>
      <c r="L79" s="5">
        <f t="shared" si="30"/>
        <v>4561.6859577670803</v>
      </c>
      <c r="M79" s="5">
        <f t="shared" si="30"/>
        <v>4416.4163295052467</v>
      </c>
      <c r="N79" s="5">
        <f t="shared" si="30"/>
        <v>4243.6876503463218</v>
      </c>
      <c r="O79" s="5">
        <f t="shared" si="30"/>
        <v>4131.5493356600336</v>
      </c>
      <c r="P79" s="5">
        <f t="shared" si="30"/>
        <v>4556.7418912654493</v>
      </c>
      <c r="Q79" s="5">
        <f t="shared" si="30"/>
        <v>5128.5385118922859</v>
      </c>
      <c r="R79" s="5">
        <f t="shared" si="30"/>
        <v>5172.7971188240563</v>
      </c>
      <c r="S79" s="5">
        <f t="shared" si="30"/>
        <v>4918.0076620205346</v>
      </c>
      <c r="T79" s="5">
        <f t="shared" si="30"/>
        <v>5167.4127330635911</v>
      </c>
      <c r="U79" s="5">
        <f t="shared" si="30"/>
        <v>4821.5072368322935</v>
      </c>
      <c r="V79" s="5">
        <f t="shared" si="30"/>
        <v>4504.2872025829884</v>
      </c>
      <c r="W79" s="5">
        <f t="shared" si="30"/>
        <v>4494.5657368948941</v>
      </c>
      <c r="X79" s="5">
        <f t="shared" si="30"/>
        <v>4604.3796398565728</v>
      </c>
      <c r="Y79" s="5">
        <f t="shared" si="30"/>
        <v>4284.9951561762118</v>
      </c>
      <c r="Z79" s="5">
        <f t="shared" si="30"/>
        <v>4204.1529073397014</v>
      </c>
      <c r="AA79" s="5">
        <f t="shared" si="30"/>
        <v>4280.2576422372031</v>
      </c>
      <c r="AB79" s="5">
        <f t="shared" si="30"/>
        <v>4394.8788105496615</v>
      </c>
      <c r="AC79" s="5">
        <f t="shared" si="30"/>
        <v>4479.6814691609716</v>
      </c>
      <c r="AD79" s="5">
        <f t="shared" si="30"/>
        <v>4410.8857927479648</v>
      </c>
      <c r="AE79" s="5">
        <f t="shared" si="30"/>
        <v>4391.2551015595109</v>
      </c>
      <c r="AF79" s="5">
        <f t="shared" si="30"/>
        <v>4321.1101684484493</v>
      </c>
      <c r="AG79" s="5">
        <f t="shared" si="30"/>
        <v>4267.1726183526935</v>
      </c>
      <c r="AH79" s="5">
        <f t="shared" si="30"/>
        <v>4234.0266617111911</v>
      </c>
      <c r="AI79" s="5">
        <f t="shared" si="30"/>
        <v>4162.6131520025656</v>
      </c>
    </row>
    <row r="80" spans="2:35" x14ac:dyDescent="0.35">
      <c r="C80" s="22"/>
      <c r="E80" s="16"/>
    </row>
    <row r="81" spans="3:11" x14ac:dyDescent="0.35">
      <c r="C81" s="21" t="s">
        <v>26</v>
      </c>
      <c r="D81" s="14">
        <v>2016</v>
      </c>
      <c r="E81" s="14">
        <v>2017</v>
      </c>
      <c r="F81" s="14">
        <v>2018</v>
      </c>
      <c r="G81" s="14">
        <v>2019</v>
      </c>
      <c r="H81" s="14">
        <v>2020</v>
      </c>
      <c r="I81" s="14">
        <v>2021</v>
      </c>
      <c r="J81" s="14">
        <v>2022</v>
      </c>
      <c r="K81" s="14">
        <v>2023</v>
      </c>
    </row>
    <row r="82" spans="3:11" x14ac:dyDescent="0.35">
      <c r="C82" s="19" t="s">
        <v>18</v>
      </c>
      <c r="D82" s="5">
        <f>AVERAGE(D73:G73)</f>
        <v>13409.414180894251</v>
      </c>
      <c r="E82" s="5">
        <f>AVERAGE(H73:K73)</f>
        <v>14248.569272993049</v>
      </c>
      <c r="F82" s="5">
        <f>AVERAGE(L73:O73)</f>
        <v>13466.11225592546</v>
      </c>
      <c r="G82" s="5">
        <f>AVERAGE(P73:S73)</f>
        <v>14251.359289089458</v>
      </c>
      <c r="H82" s="5">
        <f>AVERAGE(T73:W73)</f>
        <v>14156.973836356365</v>
      </c>
      <c r="I82" s="5">
        <f>AVERAGE(X73:AA73)</f>
        <v>16175.388430724599</v>
      </c>
      <c r="J82" s="5">
        <f>AVERAGE(AB73:AE73)</f>
        <v>14920.651582737248</v>
      </c>
      <c r="K82" s="5">
        <f>AVERAGE(AF73:AI73)</f>
        <v>12938.118319185369</v>
      </c>
    </row>
    <row r="83" spans="3:11" x14ac:dyDescent="0.35">
      <c r="C83" s="19" t="s">
        <v>19</v>
      </c>
      <c r="D83" s="5">
        <f t="shared" ref="D83:D87" si="31">AVERAGE(D74:G74)</f>
        <v>3024.8356473566746</v>
      </c>
      <c r="E83" s="5">
        <f t="shared" ref="E83:E88" si="32">AVERAGE(H74:K74)</f>
        <v>3109.1641775716685</v>
      </c>
      <c r="F83" s="5">
        <f t="shared" ref="F83:F88" si="33">AVERAGE(L74:O74)</f>
        <v>3235.5737519904801</v>
      </c>
      <c r="G83" s="5">
        <f t="shared" ref="G83:G88" si="34">AVERAGE(P74:S74)</f>
        <v>3334.9585997921627</v>
      </c>
      <c r="H83" s="5">
        <f t="shared" ref="H83:H88" si="35">AVERAGE(T74:W74)</f>
        <v>3114.983473531584</v>
      </c>
      <c r="I83" s="5">
        <f t="shared" ref="I83:I88" si="36">AVERAGE(X74:AA74)</f>
        <v>2751.9629104479418</v>
      </c>
      <c r="J83" s="5">
        <f t="shared" ref="J83:J88" si="37">AVERAGE(AB74:AE74)</f>
        <v>2607.2839587632279</v>
      </c>
      <c r="K83" s="5">
        <f t="shared" ref="K83:K88" si="38">AVERAGE(AF74:AI74)</f>
        <v>2451.1948183266832</v>
      </c>
    </row>
    <row r="84" spans="3:11" x14ac:dyDescent="0.35">
      <c r="C84" s="19" t="s">
        <v>20</v>
      </c>
      <c r="D84" s="5">
        <f t="shared" si="31"/>
        <v>307.60173690957555</v>
      </c>
      <c r="E84" s="5">
        <f t="shared" si="32"/>
        <v>272.82547034480433</v>
      </c>
      <c r="F84" s="5">
        <f t="shared" si="33"/>
        <v>269.90105740584335</v>
      </c>
      <c r="G84" s="5">
        <f t="shared" si="34"/>
        <v>298.10576195287774</v>
      </c>
      <c r="H84" s="5">
        <f t="shared" si="35"/>
        <v>267.16589392452454</v>
      </c>
      <c r="I84" s="5">
        <f t="shared" si="36"/>
        <v>254.44629285608221</v>
      </c>
      <c r="J84" s="5">
        <f t="shared" si="37"/>
        <v>244.67890692272249</v>
      </c>
      <c r="K84" s="5">
        <f t="shared" si="38"/>
        <v>226.29949556398824</v>
      </c>
    </row>
    <row r="85" spans="3:11" x14ac:dyDescent="0.35">
      <c r="C85" s="19" t="s">
        <v>21</v>
      </c>
      <c r="D85" s="5">
        <f t="shared" si="31"/>
        <v>621.50935761664425</v>
      </c>
      <c r="E85" s="5">
        <f t="shared" si="32"/>
        <v>654.85033008454877</v>
      </c>
      <c r="F85" s="5">
        <f t="shared" si="33"/>
        <v>648.88414462778871</v>
      </c>
      <c r="G85" s="5">
        <f t="shared" si="34"/>
        <v>688.71758414686178</v>
      </c>
      <c r="H85" s="5">
        <f t="shared" si="35"/>
        <v>673.53964854921048</v>
      </c>
      <c r="I85" s="5">
        <f t="shared" si="36"/>
        <v>661.66153075550415</v>
      </c>
      <c r="J85" s="5">
        <f t="shared" si="37"/>
        <v>689.9584757566156</v>
      </c>
      <c r="K85" s="5">
        <f t="shared" si="38"/>
        <v>682.52411180373099</v>
      </c>
    </row>
    <row r="86" spans="3:11" x14ac:dyDescent="0.35">
      <c r="C86" s="19" t="s">
        <v>22</v>
      </c>
      <c r="D86" s="5">
        <f t="shared" si="31"/>
        <v>2572.6334987099954</v>
      </c>
      <c r="E86" s="5">
        <f t="shared" si="32"/>
        <v>2667.0793916348189</v>
      </c>
      <c r="F86" s="5">
        <f t="shared" si="33"/>
        <v>2742.3706119668814</v>
      </c>
      <c r="G86" s="5">
        <f t="shared" si="34"/>
        <v>2798.4286758375429</v>
      </c>
      <c r="H86" s="5">
        <f t="shared" si="35"/>
        <v>2763.1419401837175</v>
      </c>
      <c r="I86" s="5">
        <f t="shared" si="36"/>
        <v>2602.2232977079243</v>
      </c>
      <c r="J86" s="5">
        <f t="shared" si="37"/>
        <v>2517.5841062891527</v>
      </c>
      <c r="K86" s="5">
        <f t="shared" si="38"/>
        <v>2425.4922599732408</v>
      </c>
    </row>
    <row r="87" spans="3:11" x14ac:dyDescent="0.35">
      <c r="C87" s="19" t="s">
        <v>15</v>
      </c>
      <c r="D87" s="5">
        <f t="shared" si="31"/>
        <v>1697.8160694650965</v>
      </c>
      <c r="E87" s="5">
        <f t="shared" si="32"/>
        <v>1814.6211530304904</v>
      </c>
      <c r="F87" s="5">
        <f t="shared" si="33"/>
        <v>1876.3392596260965</v>
      </c>
      <c r="G87" s="5">
        <f t="shared" si="34"/>
        <v>1901.7492952879209</v>
      </c>
      <c r="H87" s="5">
        <f t="shared" si="35"/>
        <v>2062.5595535887533</v>
      </c>
      <c r="I87" s="5">
        <f t="shared" si="36"/>
        <v>1964.7470235307637</v>
      </c>
      <c r="J87" s="5">
        <f t="shared" si="37"/>
        <v>1784.068621064042</v>
      </c>
      <c r="K87" s="5">
        <f t="shared" si="38"/>
        <v>1654.5440583253328</v>
      </c>
    </row>
    <row r="88" spans="3:11" x14ac:dyDescent="0.35">
      <c r="C88" s="19" t="s">
        <v>23</v>
      </c>
      <c r="D88" s="5">
        <f>AVERAGE(D79:G79)</f>
        <v>4683.1051369222178</v>
      </c>
      <c r="E88" s="5">
        <f t="shared" si="32"/>
        <v>4219.1363091674721</v>
      </c>
      <c r="F88" s="5">
        <f t="shared" si="33"/>
        <v>4338.3348183196704</v>
      </c>
      <c r="G88" s="5">
        <f t="shared" si="34"/>
        <v>4944.0212960005811</v>
      </c>
      <c r="H88" s="5">
        <f t="shared" si="35"/>
        <v>4746.9432273434413</v>
      </c>
      <c r="I88" s="5">
        <f t="shared" si="36"/>
        <v>4343.4463364024223</v>
      </c>
      <c r="J88" s="5">
        <f t="shared" si="37"/>
        <v>4419.1752935045279</v>
      </c>
      <c r="K88" s="5">
        <f t="shared" si="38"/>
        <v>4246.2306501287248</v>
      </c>
    </row>
    <row r="89" spans="3:11" x14ac:dyDescent="0.35">
      <c r="C89" s="19" t="s">
        <v>39</v>
      </c>
      <c r="D89" s="5">
        <f>SUM(D82:D88)</f>
        <v>26316.915627874456</v>
      </c>
      <c r="E89" s="5">
        <f t="shared" ref="E89:K89" si="39">SUM(E82:E88)</f>
        <v>26986.246104826849</v>
      </c>
      <c r="F89" s="5">
        <f t="shared" si="39"/>
        <v>26577.515899862221</v>
      </c>
      <c r="G89" s="5">
        <f t="shared" si="39"/>
        <v>28217.340502107407</v>
      </c>
      <c r="H89" s="5">
        <f t="shared" si="39"/>
        <v>27785.307573477599</v>
      </c>
      <c r="I89" s="5">
        <f t="shared" si="39"/>
        <v>28753.875822425238</v>
      </c>
      <c r="J89" s="5">
        <f t="shared" si="39"/>
        <v>27183.400945037538</v>
      </c>
      <c r="K89" s="5">
        <f t="shared" si="39"/>
        <v>24624.403713307067</v>
      </c>
    </row>
    <row r="103" spans="3:10" x14ac:dyDescent="0.35">
      <c r="C103" s="2" t="s">
        <v>36</v>
      </c>
      <c r="D103" s="23">
        <v>2017</v>
      </c>
      <c r="E103">
        <v>2018</v>
      </c>
      <c r="F103">
        <v>2019</v>
      </c>
      <c r="G103">
        <v>2020</v>
      </c>
      <c r="H103">
        <v>2021</v>
      </c>
      <c r="I103">
        <v>2022</v>
      </c>
      <c r="J103">
        <v>2023</v>
      </c>
    </row>
    <row r="104" spans="3:10" x14ac:dyDescent="0.35">
      <c r="C104" s="2" t="s">
        <v>33</v>
      </c>
      <c r="D104" s="24">
        <f>E69/D69-1</f>
        <v>4.53817162028749E-2</v>
      </c>
      <c r="E104" s="24">
        <f t="shared" ref="E104:J104" si="40">F69/E69-1</f>
        <v>9.6852593719407576E-3</v>
      </c>
      <c r="F104" s="24">
        <f t="shared" si="40"/>
        <v>7.3065217019355311E-2</v>
      </c>
      <c r="G104" s="24">
        <f t="shared" si="40"/>
        <v>8.2663615676374924E-3</v>
      </c>
      <c r="H104" s="24">
        <f t="shared" si="40"/>
        <v>4.8308615476302386E-2</v>
      </c>
      <c r="I104" s="24">
        <f t="shared" si="40"/>
        <v>-2.3279238409500969E-2</v>
      </c>
      <c r="J104" s="24">
        <f t="shared" si="40"/>
        <v>-5.1482366531424351E-2</v>
      </c>
    </row>
    <row r="105" spans="3:10" x14ac:dyDescent="0.35">
      <c r="C105" s="2" t="s">
        <v>37</v>
      </c>
      <c r="D105" s="24">
        <f>E40/D40-1</f>
        <v>9.175856480510669E-3</v>
      </c>
      <c r="E105" s="24">
        <f t="shared" ref="E105:J105" si="41">F40/E40-1</f>
        <v>-3.1605585773969658E-2</v>
      </c>
      <c r="F105" s="24">
        <f>G40/F40-1</f>
        <v>1.8452927464987834E-2</v>
      </c>
      <c r="G105" s="24">
        <f t="shared" si="41"/>
        <v>-2.6673769991747642E-2</v>
      </c>
      <c r="H105" s="24">
        <f t="shared" si="41"/>
        <v>5.4632588103391333E-2</v>
      </c>
      <c r="I105" s="24">
        <f t="shared" si="41"/>
        <v>-1.2831188109455827E-2</v>
      </c>
      <c r="J105" s="24">
        <f t="shared" si="41"/>
        <v>-5.1482366531424129E-2</v>
      </c>
    </row>
    <row r="106" spans="3:10" x14ac:dyDescent="0.35">
      <c r="C106" s="2" t="s">
        <v>38</v>
      </c>
      <c r="D106" s="24">
        <f>E89/D89-1</f>
        <v>2.5433469727867752E-2</v>
      </c>
      <c r="E106" s="24">
        <f t="shared" ref="E106:J106" si="42">F89/E89-1</f>
        <v>-1.5145871099556896E-2</v>
      </c>
      <c r="F106" s="24">
        <f t="shared" si="42"/>
        <v>6.1699694148379169E-2</v>
      </c>
      <c r="G106" s="24">
        <f t="shared" si="42"/>
        <v>-1.5310901769695184E-2</v>
      </c>
      <c r="H106" s="24">
        <f t="shared" si="42"/>
        <v>3.4859007638705641E-2</v>
      </c>
      <c r="I106" s="24">
        <f t="shared" si="42"/>
        <v>-5.4617850027817161E-2</v>
      </c>
      <c r="J106" s="24">
        <f t="shared" si="42"/>
        <v>-9.4138229315181676E-2</v>
      </c>
    </row>
  </sheetData>
  <mergeCells count="1">
    <mergeCell ref="B52:B6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6"/>
  <sheetViews>
    <sheetView workbookViewId="0">
      <selection activeCell="B35" sqref="B35:AG35"/>
    </sheetView>
  </sheetViews>
  <sheetFormatPr defaultRowHeight="14.5" x14ac:dyDescent="0.35"/>
  <sheetData>
    <row r="1" spans="1:7" x14ac:dyDescent="0.3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s="18">
        <v>179.57948195352901</v>
      </c>
    </row>
    <row r="2" spans="1:7" x14ac:dyDescent="0.35">
      <c r="A2" s="1">
        <v>42370</v>
      </c>
      <c r="B2" s="6">
        <v>26680.682725710802</v>
      </c>
      <c r="C2">
        <v>29531.270449444717</v>
      </c>
      <c r="D2" s="13">
        <f>C2-B2</f>
        <v>2850.5877237339155</v>
      </c>
      <c r="E2" s="18">
        <v>3990.95551160588</v>
      </c>
      <c r="F2">
        <f>C2-E2</f>
        <v>25540.314937838837</v>
      </c>
      <c r="G2" s="18">
        <v>3990.95551160588</v>
      </c>
    </row>
    <row r="3" spans="1:7" x14ac:dyDescent="0.35">
      <c r="A3" s="1">
        <v>42461</v>
      </c>
      <c r="B3" s="6">
        <v>28538.7251133953</v>
      </c>
      <c r="C3">
        <v>31929.485889463365</v>
      </c>
      <c r="D3" s="13">
        <f t="shared" ref="D3:D32" si="0">C3-B3</f>
        <v>3390.7607760680658</v>
      </c>
      <c r="E3" s="18">
        <v>4170.5349935594095</v>
      </c>
      <c r="F3">
        <f t="shared" ref="F3:F33" si="1">C3-E3</f>
        <v>27758.950895903956</v>
      </c>
    </row>
    <row r="4" spans="1:7" x14ac:dyDescent="0.35">
      <c r="A4" s="1">
        <v>42552</v>
      </c>
      <c r="B4" s="6">
        <v>27839.075847829001</v>
      </c>
      <c r="C4">
        <v>31324.927560404882</v>
      </c>
      <c r="D4" s="13">
        <f t="shared" si="0"/>
        <v>3485.8517125758808</v>
      </c>
      <c r="E4" s="18">
        <v>4350.1144755129399</v>
      </c>
      <c r="F4">
        <f t="shared" si="1"/>
        <v>26974.813084891943</v>
      </c>
    </row>
    <row r="5" spans="1:7" x14ac:dyDescent="0.35">
      <c r="A5" s="1">
        <v>42644</v>
      </c>
      <c r="B5" s="6">
        <v>26016.633795940801</v>
      </c>
      <c r="C5">
        <v>29523.278751348778</v>
      </c>
      <c r="D5" s="13">
        <f t="shared" si="0"/>
        <v>3506.6449554079772</v>
      </c>
      <c r="E5" s="18">
        <v>4529.6939574664702</v>
      </c>
      <c r="F5">
        <f t="shared" si="1"/>
        <v>24993.584793882306</v>
      </c>
    </row>
    <row r="6" spans="1:7" x14ac:dyDescent="0.35">
      <c r="A6" s="1">
        <v>42736</v>
      </c>
      <c r="B6" s="6">
        <v>29184.024806893001</v>
      </c>
      <c r="C6">
        <v>33259.732864179568</v>
      </c>
      <c r="D6" s="13">
        <f t="shared" si="0"/>
        <v>4075.7080572865671</v>
      </c>
      <c r="E6" s="18">
        <v>4709.2734394199997</v>
      </c>
      <c r="F6">
        <f t="shared" si="1"/>
        <v>28550.459424759567</v>
      </c>
    </row>
    <row r="7" spans="1:7" x14ac:dyDescent="0.35">
      <c r="A7" s="1">
        <v>42826</v>
      </c>
      <c r="B7" s="6">
        <v>25227.757995886699</v>
      </c>
      <c r="C7">
        <v>29199.297648514508</v>
      </c>
      <c r="D7" s="13">
        <f t="shared" si="0"/>
        <v>3971.5396526278091</v>
      </c>
      <c r="E7" s="18">
        <v>4888.8529213735301</v>
      </c>
      <c r="F7">
        <f t="shared" si="1"/>
        <v>24310.444727140977</v>
      </c>
    </row>
    <row r="8" spans="1:7" x14ac:dyDescent="0.35">
      <c r="A8" s="1">
        <v>42917</v>
      </c>
      <c r="B8" s="6">
        <v>26598.7924300009</v>
      </c>
      <c r="C8">
        <v>31187.701489266929</v>
      </c>
      <c r="D8" s="13">
        <f t="shared" si="0"/>
        <v>4588.9090592660286</v>
      </c>
      <c r="E8" s="18">
        <v>5068.4324033270595</v>
      </c>
      <c r="F8">
        <f t="shared" si="1"/>
        <v>26119.269085939868</v>
      </c>
    </row>
    <row r="9" spans="1:7" x14ac:dyDescent="0.35">
      <c r="A9" s="1">
        <v>43009</v>
      </c>
      <c r="B9" s="6">
        <v>29065.415412110699</v>
      </c>
      <c r="C9">
        <v>34212.839570285556</v>
      </c>
      <c r="D9" s="13">
        <f t="shared" si="0"/>
        <v>5147.4241581748574</v>
      </c>
      <c r="E9" s="18">
        <v>5248.0118852805899</v>
      </c>
      <c r="F9">
        <f t="shared" si="1"/>
        <v>28964.827685004966</v>
      </c>
    </row>
    <row r="10" spans="1:7" x14ac:dyDescent="0.35">
      <c r="A10" s="1">
        <v>43101</v>
      </c>
      <c r="B10" s="6">
        <v>29019.732538137501</v>
      </c>
      <c r="C10">
        <v>34329.952833801726</v>
      </c>
      <c r="D10" s="13">
        <f t="shared" si="0"/>
        <v>5310.220295664225</v>
      </c>
      <c r="E10" s="18">
        <v>5427.5913672341203</v>
      </c>
      <c r="F10">
        <f t="shared" si="1"/>
        <v>28902.361466567607</v>
      </c>
    </row>
    <row r="11" spans="1:7" x14ac:dyDescent="0.35">
      <c r="A11" s="1">
        <v>43191</v>
      </c>
      <c r="B11" s="6">
        <v>25317.014599533501</v>
      </c>
      <c r="C11">
        <v>30614.124886233425</v>
      </c>
      <c r="D11" s="13">
        <f t="shared" si="0"/>
        <v>5297.1102866999245</v>
      </c>
      <c r="E11" s="18">
        <v>5607.1708491876498</v>
      </c>
      <c r="F11">
        <f t="shared" si="1"/>
        <v>25006.954037045776</v>
      </c>
    </row>
    <row r="12" spans="1:7" x14ac:dyDescent="0.35">
      <c r="A12" s="1">
        <v>43282</v>
      </c>
      <c r="B12" s="6">
        <v>24903.694800730002</v>
      </c>
      <c r="C12">
        <v>30407.57114626687</v>
      </c>
      <c r="D12" s="13">
        <f t="shared" si="0"/>
        <v>5503.876345536868</v>
      </c>
      <c r="E12" s="18">
        <v>5786.7503311411701</v>
      </c>
      <c r="F12">
        <f t="shared" si="1"/>
        <v>24620.820815125699</v>
      </c>
    </row>
    <row r="13" spans="1:7" x14ac:dyDescent="0.35">
      <c r="A13" s="1">
        <v>43374</v>
      </c>
      <c r="B13" s="6">
        <v>27356.521516851499</v>
      </c>
      <c r="C13">
        <v>33746.262440052698</v>
      </c>
      <c r="D13" s="13">
        <f t="shared" si="0"/>
        <v>6389.7409232011996</v>
      </c>
      <c r="E13" s="18">
        <v>5966.3298130946996</v>
      </c>
      <c r="F13">
        <f t="shared" si="1"/>
        <v>27779.932626957998</v>
      </c>
    </row>
    <row r="14" spans="1:7" x14ac:dyDescent="0.35">
      <c r="A14" s="1">
        <v>43466</v>
      </c>
      <c r="B14" s="6">
        <v>28401.480837632302</v>
      </c>
      <c r="C14">
        <v>35126.998117331605</v>
      </c>
      <c r="D14" s="13">
        <f t="shared" si="0"/>
        <v>6725.5172796993029</v>
      </c>
      <c r="E14" s="18">
        <v>6145.90929504823</v>
      </c>
      <c r="F14">
        <f t="shared" si="1"/>
        <v>28981.088822283375</v>
      </c>
    </row>
    <row r="15" spans="1:7" x14ac:dyDescent="0.35">
      <c r="A15" s="1">
        <v>43556</v>
      </c>
      <c r="B15" s="6">
        <v>28632.838095856601</v>
      </c>
      <c r="C15">
        <v>36328.377168797677</v>
      </c>
      <c r="D15" s="13">
        <f t="shared" si="0"/>
        <v>7695.5390729410756</v>
      </c>
      <c r="E15" s="18">
        <v>6325.4887770017604</v>
      </c>
      <c r="F15">
        <f t="shared" si="1"/>
        <v>30002.888391795917</v>
      </c>
    </row>
    <row r="16" spans="1:7" x14ac:dyDescent="0.35">
      <c r="A16" s="1">
        <v>43647</v>
      </c>
      <c r="B16" s="6">
        <v>26817.580881415899</v>
      </c>
      <c r="C16">
        <v>34765.577019705997</v>
      </c>
      <c r="D16" s="13">
        <f t="shared" si="0"/>
        <v>7947.9961382900983</v>
      </c>
      <c r="E16" s="18">
        <v>6505.0682589552898</v>
      </c>
      <c r="F16">
        <f t="shared" si="1"/>
        <v>28260.508760750708</v>
      </c>
    </row>
    <row r="17" spans="1:6" x14ac:dyDescent="0.35">
      <c r="A17" s="1">
        <v>43739</v>
      </c>
      <c r="B17" s="6">
        <v>24712.1024375368</v>
      </c>
      <c r="C17">
        <v>32309.542256150195</v>
      </c>
      <c r="D17" s="13">
        <f t="shared" si="0"/>
        <v>7597.4398186133949</v>
      </c>
      <c r="E17" s="18">
        <v>6684.6477409088202</v>
      </c>
      <c r="F17">
        <f t="shared" si="1"/>
        <v>25624.894515241373</v>
      </c>
    </row>
    <row r="18" spans="1:6" x14ac:dyDescent="0.35">
      <c r="A18" s="1">
        <v>43831</v>
      </c>
      <c r="B18" s="6">
        <v>27242.968813200201</v>
      </c>
      <c r="C18">
        <v>36155.385987348913</v>
      </c>
      <c r="D18" s="13">
        <f t="shared" si="0"/>
        <v>8912.4171741487116</v>
      </c>
      <c r="E18" s="18">
        <v>6864.2272228623497</v>
      </c>
      <c r="F18">
        <f t="shared" si="1"/>
        <v>29291.158764486565</v>
      </c>
    </row>
    <row r="19" spans="1:6" x14ac:dyDescent="0.35">
      <c r="A19" s="1">
        <v>43922</v>
      </c>
      <c r="B19" s="6">
        <v>26060.699167634601</v>
      </c>
      <c r="C19">
        <v>34662.648660861138</v>
      </c>
      <c r="D19" s="13">
        <f t="shared" si="0"/>
        <v>8601.949493226537</v>
      </c>
      <c r="E19" s="18">
        <v>7043.80670481588</v>
      </c>
      <c r="F19">
        <f t="shared" si="1"/>
        <v>27618.841956045257</v>
      </c>
    </row>
    <row r="20" spans="1:6" x14ac:dyDescent="0.35">
      <c r="A20" s="1">
        <v>44013</v>
      </c>
      <c r="B20" s="6">
        <v>26048.593827222201</v>
      </c>
      <c r="C20">
        <v>34466.210464372169</v>
      </c>
      <c r="D20" s="13">
        <f t="shared" si="0"/>
        <v>8417.6166371499676</v>
      </c>
      <c r="E20" s="18">
        <v>7223.3861867694104</v>
      </c>
      <c r="F20">
        <f t="shared" si="1"/>
        <v>27242.824277602758</v>
      </c>
    </row>
    <row r="21" spans="1:6" x14ac:dyDescent="0.35">
      <c r="A21" s="1">
        <v>44105</v>
      </c>
      <c r="B21" s="6">
        <v>26315.9167416077</v>
      </c>
      <c r="C21">
        <v>34391.376367492681</v>
      </c>
      <c r="D21" s="13">
        <f t="shared" si="0"/>
        <v>8075.4596258849815</v>
      </c>
      <c r="E21" s="18">
        <v>7402.9656687229399</v>
      </c>
      <c r="F21">
        <f t="shared" si="1"/>
        <v>26988.410698769741</v>
      </c>
    </row>
    <row r="22" spans="1:6" x14ac:dyDescent="0.35">
      <c r="A22" s="1">
        <v>44197</v>
      </c>
      <c r="B22" s="6">
        <v>27745.9461878412</v>
      </c>
      <c r="C22">
        <v>37619.451781400996</v>
      </c>
      <c r="D22" s="13">
        <f t="shared" si="0"/>
        <v>9873.5055935597957</v>
      </c>
      <c r="E22" s="18">
        <v>7582.5451506764703</v>
      </c>
      <c r="F22">
        <f t="shared" si="1"/>
        <v>30036.906630724527</v>
      </c>
    </row>
    <row r="23" spans="1:6" x14ac:dyDescent="0.35">
      <c r="A23" s="1">
        <v>44287</v>
      </c>
      <c r="B23" s="7">
        <v>27635.630204218302</v>
      </c>
      <c r="C23">
        <v>35926.319265483799</v>
      </c>
      <c r="D23" s="13">
        <f t="shared" si="0"/>
        <v>8290.689061265497</v>
      </c>
      <c r="E23" s="18">
        <v>7762.1246326299997</v>
      </c>
      <c r="F23">
        <f t="shared" si="1"/>
        <v>28164.1946328538</v>
      </c>
    </row>
    <row r="24" spans="1:6" x14ac:dyDescent="0.35">
      <c r="A24" s="1">
        <v>44378</v>
      </c>
      <c r="B24" s="7">
        <v>27838.588210636201</v>
      </c>
      <c r="C24">
        <v>36190.164673827057</v>
      </c>
      <c r="D24" s="13">
        <f t="shared" si="0"/>
        <v>8351.5764631908569</v>
      </c>
      <c r="E24" s="18">
        <v>7941.7041145835301</v>
      </c>
      <c r="F24">
        <f t="shared" si="1"/>
        <v>28248.460559243525</v>
      </c>
    </row>
    <row r="25" spans="1:6" x14ac:dyDescent="0.35">
      <c r="A25" s="1">
        <v>44470</v>
      </c>
      <c r="B25" s="7">
        <v>28220.972065250899</v>
      </c>
      <c r="C25">
        <v>36687.263684826168</v>
      </c>
      <c r="D25" s="13">
        <f t="shared" si="0"/>
        <v>8466.2916195752696</v>
      </c>
      <c r="E25" s="18">
        <v>8121.2835965370596</v>
      </c>
      <c r="F25">
        <f t="shared" si="1"/>
        <v>28565.980088289107</v>
      </c>
    </row>
    <row r="26" spans="1:6" x14ac:dyDescent="0.35">
      <c r="A26" s="1">
        <v>44562</v>
      </c>
      <c r="B26" s="7">
        <v>27896.565525932401</v>
      </c>
      <c r="C26">
        <v>36265.53518371212</v>
      </c>
      <c r="D26" s="13">
        <f t="shared" si="0"/>
        <v>8368.9696577797185</v>
      </c>
      <c r="E26" s="18">
        <v>8300.8630784905909</v>
      </c>
      <c r="F26">
        <f t="shared" si="1"/>
        <v>27964.672105221529</v>
      </c>
    </row>
    <row r="27" spans="1:6" x14ac:dyDescent="0.35">
      <c r="A27" s="1">
        <v>44652</v>
      </c>
      <c r="B27" s="7">
        <v>27809.353131835898</v>
      </c>
      <c r="C27">
        <v>36152.159071386675</v>
      </c>
      <c r="D27" s="13">
        <f t="shared" si="0"/>
        <v>8342.8059395507771</v>
      </c>
      <c r="E27" s="18">
        <v>8480.4425604441203</v>
      </c>
      <c r="F27">
        <f t="shared" si="1"/>
        <v>27671.716510942555</v>
      </c>
    </row>
    <row r="28" spans="1:6" x14ac:dyDescent="0.35">
      <c r="A28" s="1">
        <v>44743</v>
      </c>
      <c r="B28" s="7">
        <v>27176.136808679399</v>
      </c>
      <c r="C28">
        <v>35328.97785128322</v>
      </c>
      <c r="D28" s="13">
        <f t="shared" si="0"/>
        <v>8152.8410426038208</v>
      </c>
      <c r="E28" s="18">
        <v>8660.0220423976498</v>
      </c>
      <c r="F28">
        <f t="shared" si="1"/>
        <v>26668.95580888557</v>
      </c>
    </row>
    <row r="29" spans="1:6" x14ac:dyDescent="0.35">
      <c r="A29" s="1">
        <v>44835</v>
      </c>
      <c r="B29" s="7">
        <v>27129.1289814724</v>
      </c>
      <c r="C29">
        <v>35267.867675914124</v>
      </c>
      <c r="D29" s="13">
        <f t="shared" si="0"/>
        <v>8138.7386944417231</v>
      </c>
      <c r="E29" s="18">
        <v>8839.6015243511793</v>
      </c>
      <c r="F29">
        <f t="shared" si="1"/>
        <v>26428.266151562944</v>
      </c>
    </row>
    <row r="30" spans="1:6" x14ac:dyDescent="0.35">
      <c r="A30" s="1">
        <v>44927</v>
      </c>
      <c r="B30" s="7">
        <v>26639.506196202401</v>
      </c>
      <c r="C30">
        <v>34631.358055063123</v>
      </c>
      <c r="D30" s="13">
        <f t="shared" si="0"/>
        <v>7991.8518588607221</v>
      </c>
      <c r="E30" s="18">
        <v>9019.1810063047105</v>
      </c>
      <c r="F30">
        <f t="shared" si="1"/>
        <v>25612.177048758414</v>
      </c>
    </row>
    <row r="31" spans="1:6" x14ac:dyDescent="0.35">
      <c r="A31" s="1">
        <v>45017</v>
      </c>
      <c r="B31" s="7">
        <v>26203.585569585099</v>
      </c>
      <c r="C31">
        <v>34064.661240460628</v>
      </c>
      <c r="D31" s="13">
        <f t="shared" si="0"/>
        <v>7861.0756708755289</v>
      </c>
      <c r="E31" s="18">
        <v>9198.7604882582309</v>
      </c>
      <c r="F31">
        <f t="shared" si="1"/>
        <v>24865.900752202397</v>
      </c>
    </row>
    <row r="32" spans="1:6" x14ac:dyDescent="0.35">
      <c r="A32" s="1">
        <v>45108</v>
      </c>
      <c r="B32" s="7">
        <v>25848.4822875557</v>
      </c>
      <c r="C32">
        <v>33603.026973822416</v>
      </c>
      <c r="D32" s="13">
        <f t="shared" si="0"/>
        <v>7754.5446862667159</v>
      </c>
      <c r="E32" s="18">
        <v>9378.3399702117604</v>
      </c>
      <c r="F32">
        <f t="shared" si="1"/>
        <v>24224.687003610656</v>
      </c>
    </row>
    <row r="33" spans="1:33" x14ac:dyDescent="0.35">
      <c r="A33" s="1">
        <v>45200</v>
      </c>
      <c r="B33" s="7">
        <v>25655.9998205702</v>
      </c>
      <c r="C33">
        <v>33352.799766741264</v>
      </c>
      <c r="D33" s="13">
        <f>C33-B33</f>
        <v>7696.7999461710642</v>
      </c>
      <c r="E33" s="18">
        <v>9557.9194521652898</v>
      </c>
      <c r="F33">
        <f>C33-E33</f>
        <v>23794.880314575974</v>
      </c>
    </row>
    <row r="35" spans="1:33" x14ac:dyDescent="0.35">
      <c r="A35">
        <v>25540.314937838837</v>
      </c>
      <c r="B35">
        <v>25540.314937838837</v>
      </c>
      <c r="C35">
        <v>27758.950895903956</v>
      </c>
      <c r="D35">
        <v>26974.813084891943</v>
      </c>
      <c r="E35">
        <v>24993.584793882306</v>
      </c>
      <c r="F35">
        <v>28550.459424759567</v>
      </c>
      <c r="G35">
        <v>24310.444727140977</v>
      </c>
      <c r="H35">
        <v>26119.269085939868</v>
      </c>
      <c r="I35">
        <v>28964.827685004966</v>
      </c>
      <c r="J35">
        <v>28902.361466567607</v>
      </c>
      <c r="K35">
        <v>25006.954037045776</v>
      </c>
      <c r="L35">
        <v>24620.820815125699</v>
      </c>
      <c r="M35">
        <v>27779.932626957998</v>
      </c>
      <c r="N35">
        <v>28981.088822283375</v>
      </c>
      <c r="O35">
        <v>30002.888391795917</v>
      </c>
      <c r="P35">
        <v>28260.508760750708</v>
      </c>
      <c r="Q35">
        <v>25624.894515241373</v>
      </c>
      <c r="R35">
        <v>29291.158764486565</v>
      </c>
      <c r="S35">
        <v>27618.841956045257</v>
      </c>
      <c r="T35">
        <v>27242.824277602758</v>
      </c>
      <c r="U35">
        <v>26988.410698769741</v>
      </c>
      <c r="V35">
        <v>30036.906630724527</v>
      </c>
      <c r="W35">
        <v>28164.1946328538</v>
      </c>
      <c r="X35">
        <v>28248.460559243525</v>
      </c>
      <c r="Y35">
        <v>28565.980088289107</v>
      </c>
      <c r="Z35">
        <v>27964.672105221529</v>
      </c>
      <c r="AA35">
        <v>27671.716510942555</v>
      </c>
      <c r="AB35">
        <v>26668.95580888557</v>
      </c>
      <c r="AC35">
        <v>26428.266151562944</v>
      </c>
      <c r="AD35">
        <v>25612.177048758414</v>
      </c>
      <c r="AE35">
        <v>24865.900752202397</v>
      </c>
      <c r="AF35">
        <v>24224.687003610656</v>
      </c>
      <c r="AG35">
        <v>23794.880314575974</v>
      </c>
    </row>
    <row r="36" spans="1:33" x14ac:dyDescent="0.35">
      <c r="A36">
        <v>27758.950895903956</v>
      </c>
    </row>
    <row r="37" spans="1:33" x14ac:dyDescent="0.35">
      <c r="A37">
        <v>26974.813084891943</v>
      </c>
    </row>
    <row r="38" spans="1:33" x14ac:dyDescent="0.35">
      <c r="A38">
        <v>24993.584793882306</v>
      </c>
    </row>
    <row r="39" spans="1:33" x14ac:dyDescent="0.35">
      <c r="A39">
        <v>28550.459424759567</v>
      </c>
    </row>
    <row r="40" spans="1:33" x14ac:dyDescent="0.35">
      <c r="A40">
        <v>24310.444727140977</v>
      </c>
    </row>
    <row r="41" spans="1:33" x14ac:dyDescent="0.35">
      <c r="A41">
        <v>26119.269085939868</v>
      </c>
    </row>
    <row r="42" spans="1:33" x14ac:dyDescent="0.35">
      <c r="A42">
        <v>28964.827685004966</v>
      </c>
    </row>
    <row r="43" spans="1:33" x14ac:dyDescent="0.35">
      <c r="A43">
        <v>28902.361466567607</v>
      </c>
    </row>
    <row r="44" spans="1:33" x14ac:dyDescent="0.35">
      <c r="A44">
        <v>25006.954037045776</v>
      </c>
    </row>
    <row r="45" spans="1:33" x14ac:dyDescent="0.35">
      <c r="A45">
        <v>24620.820815125699</v>
      </c>
    </row>
    <row r="46" spans="1:33" x14ac:dyDescent="0.35">
      <c r="A46">
        <v>27779.932626957998</v>
      </c>
    </row>
    <row r="47" spans="1:33" x14ac:dyDescent="0.35">
      <c r="A47">
        <v>28981.088822283375</v>
      </c>
    </row>
    <row r="48" spans="1:33" x14ac:dyDescent="0.35">
      <c r="A48">
        <v>30002.888391795917</v>
      </c>
    </row>
    <row r="49" spans="1:1" x14ac:dyDescent="0.35">
      <c r="A49">
        <v>28260.508760750708</v>
      </c>
    </row>
    <row r="50" spans="1:1" x14ac:dyDescent="0.35">
      <c r="A50">
        <v>25624.894515241373</v>
      </c>
    </row>
    <row r="51" spans="1:1" x14ac:dyDescent="0.35">
      <c r="A51">
        <v>29291.158764486565</v>
      </c>
    </row>
    <row r="52" spans="1:1" x14ac:dyDescent="0.35">
      <c r="A52">
        <v>27618.841956045257</v>
      </c>
    </row>
    <row r="53" spans="1:1" x14ac:dyDescent="0.35">
      <c r="A53">
        <v>27242.824277602758</v>
      </c>
    </row>
    <row r="54" spans="1:1" x14ac:dyDescent="0.35">
      <c r="A54">
        <v>26988.410698769741</v>
      </c>
    </row>
    <row r="55" spans="1:1" x14ac:dyDescent="0.35">
      <c r="A55">
        <v>30036.906630724527</v>
      </c>
    </row>
    <row r="56" spans="1:1" x14ac:dyDescent="0.35">
      <c r="A56">
        <v>28164.1946328538</v>
      </c>
    </row>
    <row r="57" spans="1:1" x14ac:dyDescent="0.35">
      <c r="A57">
        <v>28248.460559243525</v>
      </c>
    </row>
    <row r="58" spans="1:1" x14ac:dyDescent="0.35">
      <c r="A58">
        <v>28565.980088289107</v>
      </c>
    </row>
    <row r="59" spans="1:1" x14ac:dyDescent="0.35">
      <c r="A59">
        <v>27964.672105221529</v>
      </c>
    </row>
    <row r="60" spans="1:1" x14ac:dyDescent="0.35">
      <c r="A60">
        <v>27671.716510942555</v>
      </c>
    </row>
    <row r="61" spans="1:1" x14ac:dyDescent="0.35">
      <c r="A61">
        <v>26668.95580888557</v>
      </c>
    </row>
    <row r="62" spans="1:1" x14ac:dyDescent="0.35">
      <c r="A62">
        <v>26428.266151562944</v>
      </c>
    </row>
    <row r="63" spans="1:1" x14ac:dyDescent="0.35">
      <c r="A63">
        <v>25612.177048758414</v>
      </c>
    </row>
    <row r="64" spans="1:1" x14ac:dyDescent="0.35">
      <c r="A64">
        <v>24865.900752202397</v>
      </c>
    </row>
    <row r="65" spans="1:1" x14ac:dyDescent="0.35">
      <c r="A65">
        <v>24224.687003610656</v>
      </c>
    </row>
    <row r="66" spans="1:1" x14ac:dyDescent="0.35">
      <c r="A66">
        <v>23794.880314575974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Washington DC</vt:lpstr>
      <vt:lpstr>New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Xinyao Wang</dc:creator>
  <cp:lastModifiedBy>Xinyao Wang</cp:lastModifiedBy>
  <dcterms:created xsi:type="dcterms:W3CDTF">2015-06-05T18:17:20Z</dcterms:created>
  <dcterms:modified xsi:type="dcterms:W3CDTF">2021-08-06T18:30:31Z</dcterms:modified>
</cp:coreProperties>
</file>