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mmingcorporation-my.sharepoint.com/personal/xwang_ccorpusa_com/Documents/Desktop/Python/New folder/"/>
    </mc:Choice>
  </mc:AlternateContent>
  <xr:revisionPtr revIDLastSave="274" documentId="8_{4CE2D33F-C6B6-4167-B7F7-C7C4288DACDE}" xr6:coauthVersionLast="46" xr6:coauthVersionMax="46" xr10:uidLastSave="{3EF9366F-0D52-4297-BA24-5502AB8B34C3}"/>
  <bookViews>
    <workbookView xWindow="-110" yWindow="-110" windowWidth="19420" windowHeight="10420" xr2:uid="{00000000-000D-0000-FFFF-FFFF00000000}"/>
  </bookViews>
  <sheets>
    <sheet name="Sheet1" sheetId="2" r:id="rId1"/>
    <sheet name="FRED Graph" sheetId="1" r:id="rId2"/>
    <sheet name="IHS Markit" sheetId="3" r:id="rId3"/>
    <sheet name="Sheet2" sheetId="4" r:id="rId4"/>
    <sheet name="New Metho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3" l="1"/>
  <c r="D18" i="2"/>
  <c r="D37" i="2"/>
  <c r="D27" i="2"/>
  <c r="D15" i="2" l="1"/>
  <c r="J99" i="2" l="1"/>
  <c r="E99" i="2"/>
  <c r="F99" i="2"/>
  <c r="G99" i="2"/>
  <c r="H99" i="2"/>
  <c r="I99" i="2"/>
  <c r="D99" i="2"/>
  <c r="E60" i="2"/>
  <c r="D53" i="2"/>
  <c r="E47" i="2"/>
  <c r="D47" i="2"/>
  <c r="D48" i="2"/>
  <c r="K46" i="2"/>
  <c r="J46" i="2"/>
  <c r="I46" i="2"/>
  <c r="H46" i="2"/>
  <c r="G46" i="2"/>
  <c r="F46" i="2"/>
  <c r="E46" i="2"/>
  <c r="D46" i="2"/>
  <c r="E43" i="2"/>
  <c r="F43" i="2"/>
  <c r="G43" i="2"/>
  <c r="H43" i="2"/>
  <c r="I43" i="2"/>
  <c r="J43" i="2"/>
  <c r="E53" i="2" s="1"/>
  <c r="K43" i="2"/>
  <c r="L43" i="2"/>
  <c r="F53" i="2" s="1"/>
  <c r="M43" i="2"/>
  <c r="N43" i="2"/>
  <c r="O43" i="2"/>
  <c r="P43" i="2"/>
  <c r="Q43" i="2"/>
  <c r="R43" i="2"/>
  <c r="S43" i="2"/>
  <c r="T43" i="2"/>
  <c r="H53" i="2" s="1"/>
  <c r="U43" i="2"/>
  <c r="V43" i="2"/>
  <c r="W43" i="2"/>
  <c r="X43" i="2"/>
  <c r="Y43" i="2"/>
  <c r="Z43" i="2"/>
  <c r="AA43" i="2"/>
  <c r="AB43" i="2"/>
  <c r="J53" i="2" s="1"/>
  <c r="AC43" i="2"/>
  <c r="AD43" i="2"/>
  <c r="AE43" i="2"/>
  <c r="AF43" i="2"/>
  <c r="AG43" i="2"/>
  <c r="AH43" i="2"/>
  <c r="AI43" i="2"/>
  <c r="E42" i="2"/>
  <c r="F42" i="2"/>
  <c r="G42" i="2"/>
  <c r="H42" i="2"/>
  <c r="I42" i="2"/>
  <c r="J42" i="2"/>
  <c r="K42" i="2"/>
  <c r="L42" i="2"/>
  <c r="F52" i="2" s="1"/>
  <c r="M42" i="2"/>
  <c r="N42" i="2"/>
  <c r="O42" i="2"/>
  <c r="P42" i="2"/>
  <c r="Q42" i="2"/>
  <c r="G52" i="2" s="1"/>
  <c r="R42" i="2"/>
  <c r="S42" i="2"/>
  <c r="T42" i="2"/>
  <c r="H52" i="2" s="1"/>
  <c r="U42" i="2"/>
  <c r="V42" i="2"/>
  <c r="W42" i="2"/>
  <c r="X42" i="2"/>
  <c r="Y42" i="2"/>
  <c r="Z42" i="2"/>
  <c r="AA42" i="2"/>
  <c r="AB42" i="2"/>
  <c r="J52" i="2" s="1"/>
  <c r="AC42" i="2"/>
  <c r="AD42" i="2"/>
  <c r="AE42" i="2"/>
  <c r="AF42" i="2"/>
  <c r="AG42" i="2"/>
  <c r="AH42" i="2"/>
  <c r="AI42" i="2"/>
  <c r="E41" i="2"/>
  <c r="D51" i="2" s="1"/>
  <c r="F41" i="2"/>
  <c r="G41" i="2"/>
  <c r="H41" i="2"/>
  <c r="I41" i="2"/>
  <c r="J41" i="2"/>
  <c r="K41" i="2"/>
  <c r="L41" i="2"/>
  <c r="F51" i="2" s="1"/>
  <c r="M41" i="2"/>
  <c r="N41" i="2"/>
  <c r="O41" i="2"/>
  <c r="P41" i="2"/>
  <c r="Q41" i="2"/>
  <c r="R41" i="2"/>
  <c r="S41" i="2"/>
  <c r="T41" i="2"/>
  <c r="H51" i="2" s="1"/>
  <c r="U41" i="2"/>
  <c r="V41" i="2"/>
  <c r="W41" i="2"/>
  <c r="X41" i="2"/>
  <c r="Y41" i="2"/>
  <c r="Z41" i="2"/>
  <c r="AA41" i="2"/>
  <c r="AB41" i="2"/>
  <c r="AC41" i="2"/>
  <c r="J51" i="2" s="1"/>
  <c r="AD41" i="2"/>
  <c r="AE41" i="2"/>
  <c r="AF41" i="2"/>
  <c r="AG41" i="2"/>
  <c r="AH41" i="2"/>
  <c r="AI41" i="2"/>
  <c r="E40" i="2"/>
  <c r="F40" i="2"/>
  <c r="G40" i="2"/>
  <c r="H40" i="2"/>
  <c r="I40" i="2"/>
  <c r="J40" i="2"/>
  <c r="E50" i="2" s="1"/>
  <c r="K40" i="2"/>
  <c r="L40" i="2"/>
  <c r="F50" i="2" s="1"/>
  <c r="M40" i="2"/>
  <c r="N40" i="2"/>
  <c r="O40" i="2"/>
  <c r="P40" i="2"/>
  <c r="Q40" i="2"/>
  <c r="R40" i="2"/>
  <c r="S40" i="2"/>
  <c r="T40" i="2"/>
  <c r="H50" i="2" s="1"/>
  <c r="U40" i="2"/>
  <c r="V40" i="2"/>
  <c r="W40" i="2"/>
  <c r="X40" i="2"/>
  <c r="Y40" i="2"/>
  <c r="Z40" i="2"/>
  <c r="I50" i="2" s="1"/>
  <c r="AA40" i="2"/>
  <c r="AB40" i="2"/>
  <c r="J50" i="2" s="1"/>
  <c r="AC40" i="2"/>
  <c r="AD40" i="2"/>
  <c r="AE40" i="2"/>
  <c r="AF40" i="2"/>
  <c r="AG40" i="2"/>
  <c r="AH40" i="2"/>
  <c r="K50" i="2" s="1"/>
  <c r="AI40" i="2"/>
  <c r="E39" i="2"/>
  <c r="F39" i="2"/>
  <c r="G39" i="2"/>
  <c r="H39" i="2"/>
  <c r="I39" i="2"/>
  <c r="E49" i="2" s="1"/>
  <c r="J39" i="2"/>
  <c r="K39" i="2"/>
  <c r="L39" i="2"/>
  <c r="F49" i="2" s="1"/>
  <c r="M39" i="2"/>
  <c r="N39" i="2"/>
  <c r="O39" i="2"/>
  <c r="P39" i="2"/>
  <c r="Q39" i="2"/>
  <c r="R39" i="2"/>
  <c r="S39" i="2"/>
  <c r="T39" i="2"/>
  <c r="H49" i="2" s="1"/>
  <c r="U39" i="2"/>
  <c r="V39" i="2"/>
  <c r="W39" i="2"/>
  <c r="X39" i="2"/>
  <c r="Y39" i="2"/>
  <c r="I49" i="2" s="1"/>
  <c r="Z39" i="2"/>
  <c r="AA39" i="2"/>
  <c r="AB39" i="2"/>
  <c r="J49" i="2" s="1"/>
  <c r="AC39" i="2"/>
  <c r="AD39" i="2"/>
  <c r="AE39" i="2"/>
  <c r="AF39" i="2"/>
  <c r="AG39" i="2"/>
  <c r="K49" i="2" s="1"/>
  <c r="AH39" i="2"/>
  <c r="AI39" i="2"/>
  <c r="E38" i="2"/>
  <c r="F38" i="2"/>
  <c r="G38" i="2"/>
  <c r="H38" i="2"/>
  <c r="I38" i="2"/>
  <c r="J38" i="2"/>
  <c r="E48" i="2" s="1"/>
  <c r="K38" i="2"/>
  <c r="L38" i="2"/>
  <c r="F48" i="2" s="1"/>
  <c r="M38" i="2"/>
  <c r="N38" i="2"/>
  <c r="O38" i="2"/>
  <c r="P38" i="2"/>
  <c r="Q38" i="2"/>
  <c r="R38" i="2"/>
  <c r="G48" i="2" s="1"/>
  <c r="S38" i="2"/>
  <c r="T38" i="2"/>
  <c r="H48" i="2" s="1"/>
  <c r="U38" i="2"/>
  <c r="V38" i="2"/>
  <c r="W38" i="2"/>
  <c r="X38" i="2"/>
  <c r="Y38" i="2"/>
  <c r="Z38" i="2"/>
  <c r="I48" i="2" s="1"/>
  <c r="AA38" i="2"/>
  <c r="AB38" i="2"/>
  <c r="J48" i="2" s="1"/>
  <c r="AC38" i="2"/>
  <c r="AD38" i="2"/>
  <c r="AE38" i="2"/>
  <c r="AF38" i="2"/>
  <c r="AG38" i="2"/>
  <c r="AH38" i="2"/>
  <c r="K48" i="2" s="1"/>
  <c r="AI38" i="2"/>
  <c r="D38" i="2"/>
  <c r="L37" i="2"/>
  <c r="M37" i="2"/>
  <c r="N37" i="2"/>
  <c r="O37" i="2"/>
  <c r="P37" i="2"/>
  <c r="Q37" i="2"/>
  <c r="R37" i="2"/>
  <c r="S37" i="2"/>
  <c r="G47" i="2" s="1"/>
  <c r="T37" i="2"/>
  <c r="H47" i="2" s="1"/>
  <c r="U37" i="2"/>
  <c r="V37" i="2"/>
  <c r="W37" i="2"/>
  <c r="X37" i="2"/>
  <c r="I47" i="2" s="1"/>
  <c r="Y37" i="2"/>
  <c r="Z37" i="2"/>
  <c r="AA37" i="2"/>
  <c r="AB37" i="2"/>
  <c r="J47" i="2" s="1"/>
  <c r="AC37" i="2"/>
  <c r="AD37" i="2"/>
  <c r="AE37" i="2"/>
  <c r="AF37" i="2"/>
  <c r="AG37" i="2"/>
  <c r="AH37" i="2"/>
  <c r="AI37" i="2"/>
  <c r="K47" i="2" s="1"/>
  <c r="E37" i="2"/>
  <c r="F37" i="2"/>
  <c r="G37" i="2"/>
  <c r="H37" i="2"/>
  <c r="I37" i="2"/>
  <c r="J37" i="2"/>
  <c r="K37" i="2"/>
  <c r="F47" i="2"/>
  <c r="D39" i="2"/>
  <c r="D49" i="2" s="1"/>
  <c r="D40" i="2"/>
  <c r="D41" i="2"/>
  <c r="D42" i="2"/>
  <c r="D43" i="2"/>
  <c r="E52" i="2"/>
  <c r="E51" i="2"/>
  <c r="K53" i="2"/>
  <c r="I53" i="2"/>
  <c r="G53" i="2"/>
  <c r="K52" i="2"/>
  <c r="I52" i="2"/>
  <c r="K51" i="2"/>
  <c r="I51" i="2"/>
  <c r="G51" i="2"/>
  <c r="G50" i="2"/>
  <c r="D50" i="2"/>
  <c r="G49" i="2"/>
  <c r="F12" i="2"/>
  <c r="F15" i="2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" i="5"/>
  <c r="F4" i="5"/>
  <c r="F5" i="5"/>
  <c r="F2" i="5"/>
  <c r="D52" i="2" l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2" i="5"/>
  <c r="D12" i="2"/>
  <c r="E15" i="3"/>
  <c r="F15" i="3"/>
  <c r="G39" i="3"/>
  <c r="H39" i="3"/>
  <c r="I39" i="3"/>
  <c r="J39" i="3"/>
  <c r="K39" i="3"/>
  <c r="L39" i="3"/>
  <c r="F39" i="3"/>
  <c r="E30" i="3"/>
  <c r="F30" i="3"/>
  <c r="G30" i="3"/>
  <c r="H30" i="3"/>
  <c r="I30" i="3"/>
  <c r="J30" i="3"/>
  <c r="K30" i="3"/>
  <c r="L30" i="3"/>
  <c r="G40" i="3"/>
  <c r="H40" i="3"/>
  <c r="I40" i="3"/>
  <c r="J40" i="3"/>
  <c r="K40" i="3"/>
  <c r="L40" i="3"/>
  <c r="G41" i="3"/>
  <c r="H41" i="3"/>
  <c r="I41" i="3"/>
  <c r="J41" i="3"/>
  <c r="K41" i="3"/>
  <c r="L41" i="3"/>
  <c r="G42" i="3"/>
  <c r="H42" i="3"/>
  <c r="I42" i="3"/>
  <c r="J42" i="3"/>
  <c r="K42" i="3"/>
  <c r="L42" i="3"/>
  <c r="G43" i="3"/>
  <c r="H43" i="3"/>
  <c r="I43" i="3"/>
  <c r="J43" i="3"/>
  <c r="K43" i="3"/>
  <c r="L43" i="3"/>
  <c r="G44" i="3"/>
  <c r="H44" i="3"/>
  <c r="I44" i="3"/>
  <c r="J44" i="3"/>
  <c r="K44" i="3"/>
  <c r="L44" i="3"/>
  <c r="H45" i="3"/>
  <c r="I45" i="3"/>
  <c r="L45" i="3"/>
  <c r="I46" i="3"/>
  <c r="J46" i="3"/>
  <c r="F41" i="3"/>
  <c r="F42" i="3"/>
  <c r="F43" i="3"/>
  <c r="F44" i="3"/>
  <c r="F40" i="3"/>
  <c r="E32" i="3"/>
  <c r="F32" i="3"/>
  <c r="G32" i="3"/>
  <c r="H32" i="3"/>
  <c r="I32" i="3"/>
  <c r="J32" i="3"/>
  <c r="K32" i="3"/>
  <c r="L32" i="3"/>
  <c r="E33" i="3"/>
  <c r="F33" i="3"/>
  <c r="G33" i="3"/>
  <c r="H33" i="3"/>
  <c r="I33" i="3"/>
  <c r="J33" i="3"/>
  <c r="K33" i="3"/>
  <c r="L33" i="3"/>
  <c r="E34" i="3"/>
  <c r="F34" i="3"/>
  <c r="G34" i="3"/>
  <c r="H34" i="3"/>
  <c r="I34" i="3"/>
  <c r="J34" i="3"/>
  <c r="K34" i="3"/>
  <c r="L34" i="3"/>
  <c r="E35" i="3"/>
  <c r="F35" i="3"/>
  <c r="G35" i="3"/>
  <c r="H35" i="3"/>
  <c r="I35" i="3"/>
  <c r="J35" i="3"/>
  <c r="K35" i="3"/>
  <c r="L35" i="3"/>
  <c r="E36" i="3"/>
  <c r="F36" i="3"/>
  <c r="F45" i="3" s="1"/>
  <c r="G36" i="3"/>
  <c r="H36" i="3"/>
  <c r="I36" i="3"/>
  <c r="J36" i="3"/>
  <c r="J45" i="3" s="1"/>
  <c r="K36" i="3"/>
  <c r="K45" i="3" s="1"/>
  <c r="L36" i="3"/>
  <c r="E37" i="3"/>
  <c r="F37" i="3"/>
  <c r="F46" i="3" s="1"/>
  <c r="G37" i="3"/>
  <c r="G46" i="3" s="1"/>
  <c r="H37" i="3"/>
  <c r="I37" i="3"/>
  <c r="J37" i="3"/>
  <c r="K37" i="3"/>
  <c r="K46" i="3" s="1"/>
  <c r="L37" i="3"/>
  <c r="L46" i="3" s="1"/>
  <c r="L31" i="3"/>
  <c r="K31" i="3"/>
  <c r="J31" i="3"/>
  <c r="I31" i="3"/>
  <c r="H31" i="3"/>
  <c r="G31" i="3"/>
  <c r="F31" i="3"/>
  <c r="E31" i="3"/>
  <c r="Z8" i="2"/>
  <c r="AA8" i="2"/>
  <c r="AB8" i="2"/>
  <c r="AC8" i="2"/>
  <c r="AD8" i="2"/>
  <c r="AE8" i="2"/>
  <c r="AF8" i="2"/>
  <c r="AG8" i="2"/>
  <c r="AH8" i="2"/>
  <c r="AI8" i="2"/>
  <c r="Y8" i="2"/>
  <c r="Y12" i="2"/>
  <c r="AB23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C23" i="3"/>
  <c r="AD23" i="3"/>
  <c r="AE23" i="3"/>
  <c r="AF23" i="3"/>
  <c r="AG23" i="3"/>
  <c r="AH23" i="3"/>
  <c r="AI23" i="3"/>
  <c r="AJ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E24" i="3"/>
  <c r="E21" i="3"/>
  <c r="E22" i="3"/>
  <c r="E23" i="3"/>
  <c r="E25" i="3"/>
  <c r="E26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Y15" i="2" l="1"/>
  <c r="Y20" i="2" s="1"/>
  <c r="D19" i="2"/>
  <c r="D20" i="2"/>
  <c r="D21" i="2"/>
  <c r="D24" i="2"/>
  <c r="D22" i="2"/>
  <c r="D23" i="2"/>
  <c r="G45" i="3"/>
  <c r="H46" i="3"/>
  <c r="Y22" i="2" l="1"/>
  <c r="Y24" i="2"/>
  <c r="Y21" i="2"/>
  <c r="Y18" i="2"/>
  <c r="Y19" i="2"/>
  <c r="Y23" i="2"/>
  <c r="I12" i="2"/>
  <c r="I15" i="2" s="1"/>
  <c r="E12" i="2"/>
  <c r="E15" i="2" s="1"/>
  <c r="G12" i="2"/>
  <c r="G15" i="2" s="1"/>
  <c r="H12" i="2"/>
  <c r="H15" i="2" s="1"/>
  <c r="J12" i="2"/>
  <c r="J15" i="2" s="1"/>
  <c r="K12" i="2"/>
  <c r="K15" i="2" s="1"/>
  <c r="L12" i="2"/>
  <c r="L15" i="2" s="1"/>
  <c r="M12" i="2"/>
  <c r="M15" i="2" s="1"/>
  <c r="N12" i="2"/>
  <c r="N15" i="2" s="1"/>
  <c r="O12" i="2"/>
  <c r="O15" i="2" s="1"/>
  <c r="P12" i="2"/>
  <c r="P15" i="2" s="1"/>
  <c r="Q12" i="2"/>
  <c r="Q15" i="2" s="1"/>
  <c r="R12" i="2"/>
  <c r="R15" i="2" s="1"/>
  <c r="S12" i="2"/>
  <c r="S15" i="2" s="1"/>
  <c r="T12" i="2"/>
  <c r="T15" i="2" s="1"/>
  <c r="U12" i="2"/>
  <c r="U15" i="2" s="1"/>
  <c r="V12" i="2"/>
  <c r="V15" i="2" s="1"/>
  <c r="W12" i="2"/>
  <c r="W15" i="2" s="1"/>
  <c r="X12" i="2"/>
  <c r="X15" i="2" s="1"/>
  <c r="Z12" i="2"/>
  <c r="Z15" i="2" s="1"/>
  <c r="AA12" i="2"/>
  <c r="AA15" i="2" s="1"/>
  <c r="AB12" i="2"/>
  <c r="AB15" i="2" s="1"/>
  <c r="AC12" i="2"/>
  <c r="AC15" i="2" s="1"/>
  <c r="AD12" i="2"/>
  <c r="AD15" i="2" s="1"/>
  <c r="AE12" i="2"/>
  <c r="AE15" i="2" s="1"/>
  <c r="AF12" i="2"/>
  <c r="AF15" i="2" s="1"/>
  <c r="AG12" i="2"/>
  <c r="AG15" i="2" s="1"/>
  <c r="AH12" i="2"/>
  <c r="AH15" i="2" s="1"/>
  <c r="AI12" i="2"/>
  <c r="AI15" i="2" s="1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D32" i="1"/>
  <c r="D31" i="1"/>
  <c r="D30" i="1"/>
  <c r="D29" i="1"/>
  <c r="D28" i="1"/>
  <c r="D27" i="1"/>
  <c r="D26" i="1"/>
  <c r="D12" i="1"/>
  <c r="D25" i="1"/>
  <c r="D24" i="1"/>
  <c r="D23" i="1"/>
  <c r="D22" i="1"/>
  <c r="D15" i="1"/>
  <c r="D21" i="1"/>
  <c r="D20" i="1"/>
  <c r="D19" i="1"/>
  <c r="D18" i="1"/>
  <c r="D17" i="1"/>
  <c r="D16" i="1"/>
  <c r="D14" i="1"/>
  <c r="D13" i="1"/>
  <c r="E18" i="2" l="1"/>
  <c r="U19" i="2"/>
  <c r="U21" i="2"/>
  <c r="U23" i="2"/>
  <c r="U18" i="2"/>
  <c r="U20" i="2"/>
  <c r="U22" i="2"/>
  <c r="U24" i="2"/>
  <c r="S18" i="2"/>
  <c r="S24" i="2"/>
  <c r="S20" i="2"/>
  <c r="S22" i="2"/>
  <c r="S21" i="2"/>
  <c r="S23" i="2"/>
  <c r="S19" i="2"/>
  <c r="M19" i="2"/>
  <c r="M21" i="2"/>
  <c r="M23" i="2"/>
  <c r="M22" i="2"/>
  <c r="M18" i="2"/>
  <c r="M20" i="2"/>
  <c r="M24" i="2"/>
  <c r="K20" i="2"/>
  <c r="K22" i="2"/>
  <c r="K23" i="2"/>
  <c r="K18" i="2"/>
  <c r="K24" i="2"/>
  <c r="K19" i="2"/>
  <c r="K21" i="2"/>
  <c r="T19" i="2"/>
  <c r="H27" i="2"/>
  <c r="T18" i="2"/>
  <c r="T20" i="2"/>
  <c r="T22" i="2"/>
  <c r="T24" i="2"/>
  <c r="T23" i="2"/>
  <c r="T21" i="2"/>
  <c r="R18" i="2"/>
  <c r="R20" i="2"/>
  <c r="R22" i="2"/>
  <c r="R24" i="2"/>
  <c r="R19" i="2"/>
  <c r="R21" i="2"/>
  <c r="R23" i="2"/>
  <c r="W23" i="2"/>
  <c r="W18" i="2"/>
  <c r="W19" i="2"/>
  <c r="W21" i="2"/>
  <c r="W22" i="2"/>
  <c r="W24" i="2"/>
  <c r="W20" i="2"/>
  <c r="O19" i="2"/>
  <c r="O21" i="2"/>
  <c r="O20" i="2"/>
  <c r="O24" i="2"/>
  <c r="O23" i="2"/>
  <c r="O18" i="2"/>
  <c r="O22" i="2"/>
  <c r="F24" i="2"/>
  <c r="F19" i="2"/>
  <c r="F21" i="2"/>
  <c r="F23" i="2"/>
  <c r="F18" i="2"/>
  <c r="F22" i="2"/>
  <c r="F20" i="2"/>
  <c r="L19" i="2"/>
  <c r="L21" i="2"/>
  <c r="L18" i="2"/>
  <c r="L20" i="2"/>
  <c r="L22" i="2"/>
  <c r="L24" i="2"/>
  <c r="F27" i="2"/>
  <c r="F60" i="2" s="1"/>
  <c r="L23" i="2"/>
  <c r="J18" i="2"/>
  <c r="J20" i="2"/>
  <c r="J22" i="2"/>
  <c r="J24" i="2"/>
  <c r="J19" i="2"/>
  <c r="J23" i="2"/>
  <c r="J21" i="2"/>
  <c r="V18" i="2"/>
  <c r="V19" i="2"/>
  <c r="V21" i="2"/>
  <c r="V23" i="2"/>
  <c r="V20" i="2"/>
  <c r="V22" i="2"/>
  <c r="V24" i="2"/>
  <c r="N19" i="2"/>
  <c r="N21" i="2"/>
  <c r="N23" i="2"/>
  <c r="N20" i="2"/>
  <c r="N24" i="2"/>
  <c r="N18" i="2"/>
  <c r="N22" i="2"/>
  <c r="E19" i="2"/>
  <c r="E21" i="2"/>
  <c r="E23" i="2"/>
  <c r="E20" i="2"/>
  <c r="E22" i="2"/>
  <c r="E24" i="2"/>
  <c r="I18" i="2"/>
  <c r="I20" i="2"/>
  <c r="I22" i="2"/>
  <c r="I24" i="2"/>
  <c r="I19" i="2"/>
  <c r="I21" i="2"/>
  <c r="I23" i="2"/>
  <c r="AD19" i="2"/>
  <c r="AD22" i="2"/>
  <c r="AD24" i="2"/>
  <c r="AD20" i="2"/>
  <c r="AD23" i="2"/>
  <c r="AD18" i="2"/>
  <c r="AD21" i="2"/>
  <c r="G23" i="2"/>
  <c r="G18" i="2"/>
  <c r="G22" i="2"/>
  <c r="G19" i="2"/>
  <c r="G21" i="2"/>
  <c r="G20" i="2"/>
  <c r="G24" i="2"/>
  <c r="AE24" i="2"/>
  <c r="AE19" i="2"/>
  <c r="AE18" i="2"/>
  <c r="AE22" i="2"/>
  <c r="AE20" i="2"/>
  <c r="AE23" i="2"/>
  <c r="AE21" i="2"/>
  <c r="AC22" i="2"/>
  <c r="AC20" i="2"/>
  <c r="AC23" i="2"/>
  <c r="AC18" i="2"/>
  <c r="AC21" i="2"/>
  <c r="AC24" i="2"/>
  <c r="AC19" i="2"/>
  <c r="K27" i="2"/>
  <c r="K60" i="2" s="1"/>
  <c r="AF18" i="2"/>
  <c r="AF24" i="2"/>
  <c r="AF19" i="2"/>
  <c r="AF22" i="2"/>
  <c r="AF20" i="2"/>
  <c r="AF23" i="2"/>
  <c r="AF21" i="2"/>
  <c r="AB20" i="2"/>
  <c r="AB22" i="2"/>
  <c r="J27" i="2"/>
  <c r="AB23" i="2"/>
  <c r="AB18" i="2"/>
  <c r="AB21" i="2"/>
  <c r="AB24" i="2"/>
  <c r="AB19" i="2"/>
  <c r="H24" i="2"/>
  <c r="H22" i="2"/>
  <c r="H19" i="2"/>
  <c r="H21" i="2"/>
  <c r="H23" i="2"/>
  <c r="E27" i="2"/>
  <c r="H20" i="2"/>
  <c r="H18" i="2"/>
  <c r="AI18" i="2"/>
  <c r="AI20" i="2"/>
  <c r="AI23" i="2"/>
  <c r="AI21" i="2"/>
  <c r="AI24" i="2"/>
  <c r="AI19" i="2"/>
  <c r="AI22" i="2"/>
  <c r="AA20" i="2"/>
  <c r="AA23" i="2"/>
  <c r="AA18" i="2"/>
  <c r="AA21" i="2"/>
  <c r="AA24" i="2"/>
  <c r="AA19" i="2"/>
  <c r="AA22" i="2"/>
  <c r="P22" i="2"/>
  <c r="P18" i="2"/>
  <c r="P20" i="2"/>
  <c r="P24" i="2"/>
  <c r="G27" i="2"/>
  <c r="P19" i="2"/>
  <c r="P21" i="2"/>
  <c r="P23" i="2"/>
  <c r="AH24" i="2"/>
  <c r="AH18" i="2"/>
  <c r="AH21" i="2"/>
  <c r="AH23" i="2"/>
  <c r="AH19" i="2"/>
  <c r="AH22" i="2"/>
  <c r="AH20" i="2"/>
  <c r="Z23" i="2"/>
  <c r="Z20" i="2"/>
  <c r="Z18" i="2"/>
  <c r="Z21" i="2"/>
  <c r="Z24" i="2"/>
  <c r="Z19" i="2"/>
  <c r="Z22" i="2"/>
  <c r="Q18" i="2"/>
  <c r="Q20" i="2"/>
  <c r="Q22" i="2"/>
  <c r="Q24" i="2"/>
  <c r="Q19" i="2"/>
  <c r="Q21" i="2"/>
  <c r="Q23" i="2"/>
  <c r="AG18" i="2"/>
  <c r="AG21" i="2"/>
  <c r="AG24" i="2"/>
  <c r="AG19" i="2"/>
  <c r="AG22" i="2"/>
  <c r="AG20" i="2"/>
  <c r="AG23" i="2"/>
  <c r="X20" i="2"/>
  <c r="I27" i="2"/>
  <c r="I60" i="2" s="1"/>
  <c r="X22" i="2"/>
  <c r="X19" i="2"/>
  <c r="X21" i="2"/>
  <c r="X23" i="2"/>
  <c r="X18" i="2"/>
  <c r="X24" i="2"/>
  <c r="H60" i="2" l="1"/>
  <c r="G60" i="2"/>
  <c r="J60" i="2"/>
  <c r="D29" i="2"/>
  <c r="D28" i="2"/>
  <c r="J28" i="2"/>
  <c r="E29" i="2"/>
  <c r="E30" i="2"/>
  <c r="I32" i="2"/>
  <c r="D34" i="2"/>
  <c r="D30" i="2"/>
  <c r="D32" i="2"/>
  <c r="I28" i="2"/>
  <c r="G30" i="2"/>
  <c r="J30" i="2"/>
  <c r="D33" i="2"/>
  <c r="J32" i="2"/>
  <c r="E28" i="2"/>
  <c r="J29" i="2"/>
  <c r="D31" i="2"/>
  <c r="F33" i="2"/>
  <c r="I34" i="2"/>
  <c r="J34" i="2"/>
  <c r="F34" i="2"/>
  <c r="E34" i="2"/>
  <c r="H30" i="2"/>
  <c r="F30" i="2"/>
  <c r="I29" i="2"/>
  <c r="G33" i="2"/>
  <c r="J31" i="2"/>
  <c r="K30" i="2"/>
  <c r="F32" i="2"/>
  <c r="H29" i="2"/>
  <c r="I33" i="2"/>
  <c r="K31" i="2"/>
  <c r="K33" i="2"/>
  <c r="G31" i="2"/>
  <c r="E33" i="2"/>
  <c r="K32" i="2"/>
  <c r="H31" i="2"/>
  <c r="G28" i="2"/>
  <c r="H28" i="2"/>
  <c r="G32" i="2"/>
  <c r="G29" i="2"/>
  <c r="E31" i="2"/>
  <c r="J33" i="2"/>
  <c r="K29" i="2"/>
  <c r="F28" i="2"/>
  <c r="F61" i="2" s="1"/>
  <c r="H33" i="2"/>
  <c r="I31" i="2"/>
  <c r="I30" i="2"/>
  <c r="K34" i="2"/>
  <c r="F31" i="2"/>
  <c r="F64" i="2" s="1"/>
  <c r="H34" i="2"/>
  <c r="G34" i="2"/>
  <c r="E32" i="2"/>
  <c r="E62" i="2"/>
  <c r="K28" i="2"/>
  <c r="K61" i="2" s="1"/>
  <c r="F29" i="2"/>
  <c r="F62" i="2" s="1"/>
  <c r="H32" i="2"/>
  <c r="J61" i="2" l="1"/>
  <c r="H61" i="2"/>
  <c r="E61" i="2"/>
  <c r="I61" i="2"/>
  <c r="G61" i="2"/>
  <c r="H63" i="2"/>
  <c r="K62" i="2"/>
  <c r="J65" i="2"/>
  <c r="K63" i="2"/>
  <c r="E63" i="2"/>
  <c r="G67" i="2"/>
  <c r="H64" i="2"/>
  <c r="J67" i="2"/>
  <c r="J62" i="2"/>
  <c r="I63" i="2"/>
  <c r="F63" i="2"/>
  <c r="K65" i="2"/>
  <c r="H65" i="2"/>
  <c r="G66" i="2"/>
  <c r="F67" i="2"/>
  <c r="E67" i="2"/>
  <c r="E65" i="2"/>
  <c r="H66" i="2"/>
  <c r="K67" i="2"/>
  <c r="J64" i="2"/>
  <c r="I66" i="2"/>
  <c r="G62" i="2"/>
  <c r="H67" i="2"/>
  <c r="H62" i="2"/>
  <c r="F65" i="2"/>
  <c r="J66" i="2"/>
  <c r="I67" i="2"/>
  <c r="J63" i="2"/>
  <c r="G63" i="2"/>
  <c r="E64" i="2"/>
  <c r="E66" i="2"/>
  <c r="G64" i="2"/>
  <c r="I64" i="2"/>
  <c r="G65" i="2"/>
  <c r="K66" i="2"/>
  <c r="K64" i="2"/>
  <c r="I62" i="2"/>
  <c r="I65" i="2"/>
  <c r="F66" i="2"/>
</calcChain>
</file>

<file path=xl/sharedStrings.xml><?xml version="1.0" encoding="utf-8"?>
<sst xmlns="http://schemas.openxmlformats.org/spreadsheetml/2006/main" count="136" uniqueCount="56">
  <si>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</si>
  <si>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</si>
  <si>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</si>
  <si>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</si>
  <si>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</si>
  <si>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</si>
  <si>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TTLCONS</t>
  </si>
  <si>
    <t>Total Construction Spending: Total Construction in the United States, Millions of Dollars, Monthly, Seasonally Adjusted Annual Rate</t>
  </si>
  <si>
    <t>Frequency: Monthly</t>
  </si>
  <si>
    <t>observation_date</t>
  </si>
  <si>
    <t>Quarterly</t>
  </si>
  <si>
    <t>Total US Construction Volume (x1m)</t>
  </si>
  <si>
    <t>Total volume (IHS Markit)</t>
  </si>
  <si>
    <t>Total volume Honolulu (HIS Markit)</t>
  </si>
  <si>
    <t>Location Factor</t>
  </si>
  <si>
    <t>Calculated total volume for Honolulu</t>
  </si>
  <si>
    <t>Residential</t>
  </si>
  <si>
    <t>Commercial</t>
  </si>
  <si>
    <t>Manufacturing</t>
  </si>
  <si>
    <t>Healthcare</t>
  </si>
  <si>
    <t>Education</t>
  </si>
  <si>
    <t>Other</t>
  </si>
  <si>
    <t>Infrastructure</t>
  </si>
  <si>
    <t>Concept</t>
  </si>
  <si>
    <t>Geography</t>
  </si>
  <si>
    <t>Total Construction, real (Mill. Of 2012 US Dollars)</t>
  </si>
  <si>
    <t>Honolulu, HI Metropolitan Statistical Area</t>
  </si>
  <si>
    <t>Residential Building, real (Mill. Of 2012 US Dollars)</t>
  </si>
  <si>
    <t>Commercial, real (Mill. Of 2012 US Dollars)</t>
  </si>
  <si>
    <t>Total Manufacturing, real (Mill. Of 2012 US Dollars)</t>
  </si>
  <si>
    <t>Total Healthcare Building, real (Mill. Of 2012 US Dollars)</t>
  </si>
  <si>
    <t>Total Education Building, real (Mill. Of 2012 US Dollars)</t>
  </si>
  <si>
    <t>Religious Buildings, real (Mill. Of 2012 US Dollars)</t>
  </si>
  <si>
    <t>Total Amusement, real (Mill. Of 2012 US Dollars)</t>
  </si>
  <si>
    <t>Government Buildings, real (Mill. Of 2012 US Dollars)</t>
  </si>
  <si>
    <t>Communications, real (Mill. Of 2012 US Dollars)</t>
  </si>
  <si>
    <t>Public Recreation, real (Mill. Of 2012 US Dollars)</t>
  </si>
  <si>
    <t>Infrastructure, real (Mill. Of 2012 US Dollars)</t>
  </si>
  <si>
    <t>Other Structures</t>
  </si>
  <si>
    <t xml:space="preserve">Education </t>
  </si>
  <si>
    <t>Percent Change</t>
  </si>
  <si>
    <t>Y-O-Y%</t>
  </si>
  <si>
    <t>Total</t>
  </si>
  <si>
    <t>Percent Change, total construction</t>
  </si>
  <si>
    <t>Calculated</t>
  </si>
  <si>
    <t>IHS Markit</t>
  </si>
  <si>
    <t>Time</t>
  </si>
  <si>
    <t>Total Construction Volume</t>
  </si>
  <si>
    <t>FRED Calculated</t>
  </si>
  <si>
    <t>Diff</t>
  </si>
  <si>
    <t>IHS</t>
  </si>
  <si>
    <t xml:space="preserve">Margin </t>
  </si>
  <si>
    <t>Result</t>
  </si>
  <si>
    <t>new method result</t>
  </si>
  <si>
    <t>New Method</t>
  </si>
  <si>
    <t xml:space="preserve">New Method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</si>
</sst>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yyyy\-mm\-dd"/>
    <numFmt numFmtId="165" formatCode="yyyy\-&quot;Q1&quot;"/>
    <numFmt numFmtId="166" formatCode="yyyy\-&quot;Q2&quot;"/>
    <numFmt numFmtId="167" formatCode="yyyy\-&quot;Q3&quot;"/>
    <numFmt numFmtId="168" formatCode="yyyy\-&quot;Q4&quot;"/>
    <numFmt numFmtId="169" formatCode="0.000"/>
    <numFmt numFmtId="170" formatCode="0.0%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B0F0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8EBB7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14" fontId="0" fillId="0" borderId="0" xfId="0" applyNumberFormat="1"/>
    <xf numFmtId="14" fontId="3" fillId="0" borderId="0" xfId="0" applyNumberFormat="1" applyFont="1"/>
    <xf numFmtId="44" fontId="0" fillId="0" borderId="0" xfId="1" applyFont="1"/>
    <xf numFmtId="0" fontId="3" fillId="0" borderId="0" xfId="0" applyFont="1"/>
    <xf numFmtId="4" fontId="4" fillId="0" borderId="0" xfId="3" applyNumberFormat="1"/>
    <xf numFmtId="4" fontId="4" fillId="2" borderId="0" xfId="3" applyNumberFormat="1" applyFill="1"/>
    <xf numFmtId="4" fontId="4" fillId="0" borderId="0" xfId="3" applyNumberFormat="1"/>
    <xf numFmtId="4" fontId="4" fillId="2" borderId="0" xfId="3" applyNumberFormat="1" applyFill="1"/>
    <xf numFmtId="169" fontId="0" fillId="0" borderId="0" xfId="0" applyNumberFormat="1"/>
    <xf numFmtId="44" fontId="0" fillId="0" borderId="0" xfId="0" applyNumberFormat="1"/>
    <xf numFmtId="0" fontId="5" fillId="0" borderId="0" xfId="0" applyFont="1"/>
    <xf numFmtId="165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4" fontId="0" fillId="0" borderId="0" xfId="0" applyNumberFormat="1"/>
    <xf numFmtId="4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44" fontId="0" fillId="4" borderId="0" xfId="1" applyFont="1" applyFill="1"/>
    <xf numFmtId="170" fontId="0" fillId="0" borderId="0" xfId="2" applyNumberFormat="1" applyFont="1"/>
    <xf numFmtId="10" fontId="0" fillId="0" borderId="0" xfId="2" applyNumberFormat="1" applyFont="1"/>
    <xf numFmtId="10" fontId="2" fillId="0" borderId="0" xfId="2" applyNumberFormat="1" applyFont="1"/>
    <xf numFmtId="0" fontId="1" fillId="0" borderId="0" xfId="0" applyFont="1"/>
    <xf numFmtId="0" fontId="6" fillId="0" borderId="0" xfId="0" applyFont="1"/>
    <xf numFmtId="0" fontId="7" fillId="0" borderId="0" xfId="0" applyFont="1"/>
    <xf numFmtId="44" fontId="7" fillId="0" borderId="0" xfId="0" applyNumberFormat="1" applyFont="1"/>
    <xf numFmtId="0" fontId="8" fillId="0" borderId="0" xfId="0" applyFont="1"/>
    <xf numFmtId="170" fontId="7" fillId="0" borderId="0" xfId="2" applyNumberFormat="1" applyFont="1"/>
  </cellXfs>
  <cellStyles count="4">
    <cellStyle name="Currency" xfId="1" builtinId="4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Construction volume, 2016-2021</a:t>
            </a:r>
          </a:p>
        </c:rich>
      </c:tx>
      <c:layout>
        <c:manualLayout>
          <c:xMode val="edge"/>
          <c:yMode val="edge"/>
          <c:x val="0.18133035945614095"/>
          <c:y val="1.7278617710583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9773679456626"/>
          <c:y val="0.12575705019251449"/>
          <c:w val="0.78910109664678174"/>
          <c:h val="0.6947649935828506"/>
        </c:manualLayout>
      </c:layout>
      <c:lineChart>
        <c:grouping val="standard"/>
        <c:varyColors val="0"/>
        <c:ser>
          <c:idx val="0"/>
          <c:order val="0"/>
          <c:tx>
            <c:v>Calculated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Sheet1!$D$7:$X$7</c:f>
              <c:numCache>
                <c:formatCode>m/d/yyyy</c:formatCode>
                <c:ptCount val="21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</c:numCache>
            </c:numRef>
          </c:cat>
          <c:val>
            <c:numRef>
              <c:f>Sheet1!$D$15:$X$15</c:f>
              <c:numCache>
                <c:formatCode>_("$"* #,##0.00_);_("$"* \(#,##0.00\);_("$"* "-"??_);_(@_)</c:formatCode>
                <c:ptCount val="21"/>
                <c:pt idx="0">
                  <c:v>4796.9737772063381</c:v>
                </c:pt>
                <c:pt idx="1">
                  <c:v>3831.1513038512412</c:v>
                </c:pt>
                <c:pt idx="2">
                  <c:v>4907.9284097159907</c:v>
                </c:pt>
                <c:pt idx="3">
                  <c:v>4264.6714074146757</c:v>
                </c:pt>
                <c:pt idx="4">
                  <c:v>4180.6719549713516</c:v>
                </c:pt>
                <c:pt idx="5">
                  <c:v>4127.5290528822716</c:v>
                </c:pt>
                <c:pt idx="6">
                  <c:v>5255.5646511614532</c:v>
                </c:pt>
                <c:pt idx="7">
                  <c:v>4824.9684333887217</c:v>
                </c:pt>
                <c:pt idx="8">
                  <c:v>5897.1819131715229</c:v>
                </c:pt>
                <c:pt idx="9">
                  <c:v>5827.1041664389904</c:v>
                </c:pt>
                <c:pt idx="10">
                  <c:v>4862.6935624546231</c:v>
                </c:pt>
                <c:pt idx="11">
                  <c:v>4947.8792182666457</c:v>
                </c:pt>
                <c:pt idx="12">
                  <c:v>4558.4585578677243</c:v>
                </c:pt>
                <c:pt idx="13">
                  <c:v>4805.7876896562921</c:v>
                </c:pt>
                <c:pt idx="14">
                  <c:v>4457.2734992023325</c:v>
                </c:pt>
                <c:pt idx="15">
                  <c:v>5046.8380719100096</c:v>
                </c:pt>
                <c:pt idx="16">
                  <c:v>4713.2473814732011</c:v>
                </c:pt>
                <c:pt idx="17">
                  <c:v>4529.1476221092535</c:v>
                </c:pt>
                <c:pt idx="18">
                  <c:v>3980.4682342549395</c:v>
                </c:pt>
                <c:pt idx="19">
                  <c:v>4288.1209139928005</c:v>
                </c:pt>
                <c:pt idx="20">
                  <c:v>5157.7478139536297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6-477F-B659-6BD6D89A2386}"/>
            </c:ext>
          </c:extLst>
        </c:ser>
        <c:ser>
          <c:idx val="1"/>
          <c:order val="1"/>
          <c:tx>
            <c:v>IHS Markit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Sheet1!$D$7:$X$7</c:f>
              <c:numCache>
                <c:formatCode>m/d/yyyy</c:formatCode>
                <c:ptCount val="21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</c:numCache>
            </c:numRef>
          </c:cat>
          <c:val>
            <c:numRef>
              <c:f>Sheet1!$D$11:$X$11</c:f>
              <c:numCache>
                <c:formatCode>#,##0.00</c:formatCode>
                <c:ptCount val="21"/>
                <c:pt idx="0">
                  <c:v>4333.9325889246802</c:v>
                </c:pt>
                <c:pt idx="1">
                  <c:v>3424.30110860373</c:v>
                </c:pt>
                <c:pt idx="2">
                  <c:v>4361.7719782536096</c:v>
                </c:pt>
                <c:pt idx="3">
                  <c:v>3758.1325299669902</c:v>
                </c:pt>
                <c:pt idx="4">
                  <c:v>3668.36482245978</c:v>
                </c:pt>
                <c:pt idx="5">
                  <c:v>3566.1235869624702</c:v>
                </c:pt>
                <c:pt idx="6">
                  <c:v>4482.2691825109996</c:v>
                </c:pt>
                <c:pt idx="7">
                  <c:v>4099.03748499627</c:v>
                </c:pt>
                <c:pt idx="8">
                  <c:v>4984.9949598671801</c:v>
                </c:pt>
                <c:pt idx="9">
                  <c:v>4818.8501811814804</c:v>
                </c:pt>
                <c:pt idx="10">
                  <c:v>3982.5290815347398</c:v>
                </c:pt>
                <c:pt idx="11">
                  <c:v>4011.0149838887601</c:v>
                </c:pt>
                <c:pt idx="12">
                  <c:v>3685.6828171873399</c:v>
                </c:pt>
                <c:pt idx="13">
                  <c:v>3787.7645951985</c:v>
                </c:pt>
                <c:pt idx="14">
                  <c:v>3438.2657450988299</c:v>
                </c:pt>
                <c:pt idx="15">
                  <c:v>3860.09738020849</c:v>
                </c:pt>
                <c:pt idx="16">
                  <c:v>3551.4169719361098</c:v>
                </c:pt>
                <c:pt idx="17">
                  <c:v>3405.1856458064599</c:v>
                </c:pt>
                <c:pt idx="18">
                  <c:v>3008.3260932746698</c:v>
                </c:pt>
                <c:pt idx="19">
                  <c:v>3281.2246810001202</c:v>
                </c:pt>
                <c:pt idx="20">
                  <c:v>3804.0584463584601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6-477F-B659-6BD6D89A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24783"/>
        <c:axId val="1359420207"/>
      </c:lineChart>
      <c:dateAx>
        <c:axId val="13594247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20207"/>
        <c:crosses val="autoZero"/>
        <c:auto val="1"/>
        <c:lblOffset val="100"/>
        <c:baseTimeUnit val="months"/>
        <c:majorUnit val="12"/>
        <c:majorTimeUnit val="months"/>
      </c:dateAx>
      <c:valAx>
        <c:axId val="13594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2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</a:t>
            </a:r>
            <a:r>
              <a:rPr lang="en-US" baseline="0"/>
              <a:t>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76181102362205"/>
          <c:y val="0.1632123212321232"/>
          <c:w val="0.81568263342082237"/>
          <c:h val="0.7116017428514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Sheet1!$D$26:$K$26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Sheet1!$D$28:$K$28</c:f>
              <c:numCache>
                <c:formatCode>_("$"* #,##0.00_);_("$"* \(#,##0.00\);_("$"* "-"??_);_(@_)</c:formatCode>
                <c:ptCount val="8"/>
                <c:pt idx="0">
                  <c:v>2236.9526412396626</c:v>
                </c:pt>
                <c:pt idx="1">
                  <c:v>2436.2885622888675</c:v>
                </c:pt>
                <c:pt idx="2">
                  <c:v>3076.2908179157835</c:v>
                </c:pt>
                <c:pt idx="3">
                  <c:v>2323.6683872134167</c:v>
                </c:pt>
                <c:pt idx="4">
                  <c:v>2131.9538371280269</c:v>
                </c:pt>
                <c:pt idx="5">
                  <c:v>3214.3460519249884</c:v>
                </c:pt>
                <c:pt idx="6">
                  <c:v>3102.2445567709046</c:v>
                </c:pt>
                <c:pt idx="7">
                  <c:v>2861.4342973972798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2-48FF-A6C4-976C262F8979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Sheet1!$D$26:$K$26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Sheet1!$D$29:$K$29</c:f>
              <c:numCache>
                <c:formatCode>_("$"* #,##0.00_);_("$"* \(#,##0.00\);_("$"* "-"??_);_(@_)</c:formatCode>
                <c:ptCount val="8"/>
                <c:pt idx="0">
                  <c:v>502.09206573949297</c:v>
                </c:pt>
                <c:pt idx="1">
                  <c:v>535.39709319956262</c:v>
                </c:pt>
                <c:pt idx="2">
                  <c:v>563.26525663167092</c:v>
                </c:pt>
                <c:pt idx="3">
                  <c:v>569.50517941045837</c:v>
                </c:pt>
                <c:pt idx="4">
                  <c:v>488.1858308619702</c:v>
                </c:pt>
                <c:pt idx="5">
                  <c:v>451.78773475266144</c:v>
                </c:pt>
                <c:pt idx="6">
                  <c:v>460.45352419682524</c:v>
                </c:pt>
                <c:pt idx="7">
                  <c:v>455.97784440990961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2-48FF-A6C4-976C262F8979}"/>
            </c:ext>
          </c:extLst>
        </c:ser>
        <c:ser>
          <c:idx val="2"/>
          <c:order val="2"/>
          <c:tx>
            <c:strRef>
              <c:f>Sheet1!$C$30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Sheet1!$D$26:$K$26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Sheet1!$D$30:$K$30</c:f>
              <c:numCache>
                <c:formatCode>_("$"* #,##0.00_);_("$"* \(#,##0.00\);_("$"* "-"??_);_(@_)</c:formatCode>
                <c:ptCount val="8"/>
                <c:pt idx="0">
                  <c:v>76.178189653584781</c:v>
                </c:pt>
                <c:pt idx="1">
                  <c:v>69.180409880252654</c:v>
                </c:pt>
                <c:pt idx="2">
                  <c:v>67.870269517964175</c:v>
                </c:pt>
                <c:pt idx="3">
                  <c:v>70.977892662943617</c:v>
                </c:pt>
                <c:pt idx="4">
                  <c:v>57.388791786496704</c:v>
                </c:pt>
                <c:pt idx="5">
                  <c:v>51.067223458524602</c:v>
                </c:pt>
                <c:pt idx="6">
                  <c:v>52.244126510127529</c:v>
                </c:pt>
                <c:pt idx="7">
                  <c:v>51.911578931323966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2-48FF-A6C4-976C262F8979}"/>
            </c:ext>
          </c:extLst>
        </c:ser>
        <c:ser>
          <c:idx val="3"/>
          <c:order val="3"/>
          <c:tx>
            <c:strRef>
              <c:f>Sheet1!$C$31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Sheet1!$D$26:$K$26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Sheet1!$D$31:$K$31</c:f>
              <c:numCache>
                <c:formatCode>_("$"* #,##0.00_);_("$"* \(#,##0.00\);_("$"* "-"??_);_(@_)</c:formatCode>
                <c:ptCount val="8"/>
                <c:pt idx="0">
                  <c:v>108.73358113221397</c:v>
                </c:pt>
                <c:pt idx="1">
                  <c:v>114.00602868058094</c:v>
                </c:pt>
                <c:pt idx="2">
                  <c:v>115.18958762271612</c:v>
                </c:pt>
                <c:pt idx="3">
                  <c:v>116.46697205465952</c:v>
                </c:pt>
                <c:pt idx="4">
                  <c:v>117.80036939200062</c:v>
                </c:pt>
                <c:pt idx="5">
                  <c:v>120.77337613489051</c:v>
                </c:pt>
                <c:pt idx="6">
                  <c:v>128.42150269324787</c:v>
                </c:pt>
                <c:pt idx="7">
                  <c:v>127.90697276400643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2-48FF-A6C4-976C262F8979}"/>
            </c:ext>
          </c:extLst>
        </c:ser>
        <c:ser>
          <c:idx val="4"/>
          <c:order val="4"/>
          <c:tx>
            <c:strRef>
              <c:f>Sheet1!$C$32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Sheet1!$D$26:$K$26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Sheet1!$D$32:$K$32</c:f>
              <c:numCache>
                <c:formatCode>_("$"* #,##0.00_);_("$"* \(#,##0.00\);_("$"* "-"??_);_(@_)</c:formatCode>
                <c:ptCount val="8"/>
                <c:pt idx="0">
                  <c:v>298.75222307822935</c:v>
                </c:pt>
                <c:pt idx="1">
                  <c:v>307.14391428453041</c:v>
                </c:pt>
                <c:pt idx="2">
                  <c:v>313.83255503570979</c:v>
                </c:pt>
                <c:pt idx="3">
                  <c:v>314.57274033412125</c:v>
                </c:pt>
                <c:pt idx="4">
                  <c:v>288.80067020807263</c:v>
                </c:pt>
                <c:pt idx="5">
                  <c:v>277.59679711731388</c:v>
                </c:pt>
                <c:pt idx="6">
                  <c:v>290.34186634780247</c:v>
                </c:pt>
                <c:pt idx="7">
                  <c:v>299.01034162129037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2-48FF-A6C4-976C262F8979}"/>
            </c:ext>
          </c:extLst>
        </c:ser>
        <c:ser>
          <c:idx val="5"/>
          <c:order val="5"/>
          <c:tx>
            <c:strRef>
              <c:f>Sheet1!$C$33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Sheet1!$D$26:$K$26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Sheet1!$D$33:$K$33</c:f>
              <c:numCache>
                <c:formatCode>_("$"* #,##0.00_);_("$"* \(#,##0.00\);_("$"* "-"??_);_(@_)</c:formatCode>
                <c:ptCount val="8"/>
                <c:pt idx="0">
                  <c:v>9.8756566108329942</c:v>
                </c:pt>
                <c:pt idx="1">
                  <c:v>9.4565060107195897</c:v>
                </c:pt>
                <c:pt idx="2">
                  <c:v>9.1154819498143933</c:v>
                </c:pt>
                <c:pt idx="3">
                  <c:v>9.3023147456986024</c:v>
                </c:pt>
                <c:pt idx="4">
                  <c:v>8.245330947689899</c:v>
                </c:pt>
                <c:pt idx="5">
                  <c:v>7.9711258210298164</c:v>
                </c:pt>
                <c:pt idx="6">
                  <c:v>7.6498839424729406</c:v>
                </c:pt>
                <c:pt idx="7">
                  <c:v>7.0557016626397147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02-48FF-A6C4-976C262F8979}"/>
            </c:ext>
          </c:extLst>
        </c:ser>
        <c:ser>
          <c:idx val="6"/>
          <c:order val="6"/>
          <c:tx>
            <c:strRef>
              <c:f>Sheet1!$C$34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Sheet1!$D$26:$K$26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Sheet1!$D$34:$K$34</c:f>
              <c:numCache>
                <c:formatCode>_("$"* #,##0.00_);_("$"* \(#,##0.00\);_("$"* "-"??_);_(@_)</c:formatCode>
                <c:ptCount val="8"/>
                <c:pt idx="0">
                  <c:v>43.304238210206677</c:v>
                </c:pt>
                <c:pt idx="1">
                  <c:v>51.535231927446382</c:v>
                </c:pt>
                <c:pt idx="2">
                  <c:v>56.077052718486385</c:v>
                </c:pt>
                <c:pt idx="3">
                  <c:v>53.140426030687401</c:v>
                </c:pt>
                <c:pt idx="4">
                  <c:v>39.552128375155604</c:v>
                </c:pt>
                <c:pt idx="5">
                  <c:v>30.733044666225137</c:v>
                </c:pt>
                <c:pt idx="6">
                  <c:v>30.445180195956695</c:v>
                </c:pt>
                <c:pt idx="7">
                  <c:v>29.673988479533126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02-48FF-A6C4-976C262F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041983"/>
        <c:axId val="1118037823"/>
      </c:barChart>
      <c:catAx>
        <c:axId val="111804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37823"/>
        <c:crosses val="autoZero"/>
        <c:auto val="1"/>
        <c:lblAlgn val="ctr"/>
        <c:lblOffset val="100"/>
        <c:noMultiLvlLbl val="0"/>
      </c:catAx>
      <c:valAx>
        <c:axId val="11180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734908136482884E-3"/>
          <c:y val="0.91969092972289357"/>
          <c:w val="0.99585301837270346"/>
          <c:h val="8.0309070277106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IHS Markit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8937007874017"/>
          <c:y val="0.16357221609702316"/>
          <c:w val="0.8396550743657043"/>
          <c:h val="0.697735374037451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'IHS Markit'!$C$31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'IHS Markit'!$E$29:$L$29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'IHS Markit'!$D$31:$L$31</c:f>
              <c:numCache>
                <c:formatCode>#,##0.00</c:formatCode>
                <c:ptCount val="8"/>
                <c:pt idx="0">
                  <c:v>1996.02338626196</c:v>
                </c:pt>
                <c:pt idx="1">
                  <c:v>2093.2332293447625</c:v>
                </c:pt>
                <c:pt idx="2">
                  <c:v>2544.24278561745</c:v>
                </c:pt>
                <c:pt idx="3">
                  <c:v>1819.4021744001675</c:v>
                </c:pt>
                <c:pt idx="4">
                  <c:v>1612.9734430059325</c:v>
                </c:pt>
                <c:pt idx="5">
                  <c:v>2448.9107784810753</c:v>
                </c:pt>
                <c:pt idx="6">
                  <c:v>2386.3419667468502</c:v>
                </c:pt>
                <c:pt idx="7">
                  <c:v>2201.1033056902152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1-4339-9379-DAF61620E97C}"/>
            </c:ext>
          </c:extLst>
        </c:ser>
        <c:ser>
          <c:idx val="1"/>
          <c:order val="1"/>
          <c:tx>
            <c:strRef>
              <c:f>'IHS Markit'!$C$32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'IHS Markit'!$E$29:$L$29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'IHS Markit'!$D$32:$L$32</c:f>
              <c:numCache>
                <c:formatCode>#,##0.00</c:formatCode>
                <c:ptCount val="8"/>
                <c:pt idx="0">
                  <c:v>447.51180488978628</c:v>
                </c:pt>
                <c:pt idx="1">
                  <c:v>460.97234557371326</c:v>
                </c:pt>
                <c:pt idx="2">
                  <c:v>464.98991276627697</c:v>
                </c:pt>
                <c:pt idx="3">
                  <c:v>445.91896353823603</c:v>
                </c:pt>
                <c:pt idx="4">
                  <c:v>369.16657308307651</c:v>
                </c:pt>
                <c:pt idx="5">
                  <c:v>343.89669955552125</c:v>
                </c:pt>
                <c:pt idx="6">
                  <c:v>354.19501861294248</c:v>
                </c:pt>
                <c:pt idx="7">
                  <c:v>350.75218800762275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1-4339-9379-DAF61620E97C}"/>
            </c:ext>
          </c:extLst>
        </c:ser>
        <c:ser>
          <c:idx val="2"/>
          <c:order val="2"/>
          <c:tx>
            <c:strRef>
              <c:f>'IHS Markit'!$C$33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'IHS Markit'!$E$29:$L$29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'IHS Markit'!$D$33:$L$33</c:f>
              <c:numCache>
                <c:formatCode>#,##0.00</c:formatCode>
                <c:ptCount val="8"/>
                <c:pt idx="0">
                  <c:v>67.941293987518691</c:v>
                </c:pt>
                <c:pt idx="1">
                  <c:v>59.575481053165468</c:v>
                </c:pt>
                <c:pt idx="2">
                  <c:v>56.035756988265149</c:v>
                </c:pt>
                <c:pt idx="3">
                  <c:v>55.59701218405727</c:v>
                </c:pt>
                <c:pt idx="4">
                  <c:v>43.392362544438576</c:v>
                </c:pt>
                <c:pt idx="5">
                  <c:v>38.868702591665254</c:v>
                </c:pt>
                <c:pt idx="6">
                  <c:v>40.187789623175021</c:v>
                </c:pt>
                <c:pt idx="7">
                  <c:v>39.931983793326125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1-4339-9379-DAF61620E97C}"/>
            </c:ext>
          </c:extLst>
        </c:ser>
        <c:ser>
          <c:idx val="3"/>
          <c:order val="3"/>
          <c:tx>
            <c:strRef>
              <c:f>'IHS Markit'!$C$34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'IHS Markit'!$E$29:$L$29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'IHS Markit'!$D$34:$L$34</c:f>
              <c:numCache>
                <c:formatCode>#,##0.00</c:formatCode>
                <c:ptCount val="8"/>
                <c:pt idx="0">
                  <c:v>96.966389922327977</c:v>
                </c:pt>
                <c:pt idx="1">
                  <c:v>98.140097622916798</c:v>
                </c:pt>
                <c:pt idx="2">
                  <c:v>95.101081273357863</c:v>
                </c:pt>
                <c:pt idx="3">
                  <c:v>91.182513174176478</c:v>
                </c:pt>
                <c:pt idx="4">
                  <c:v>89.113266121166745</c:v>
                </c:pt>
                <c:pt idx="5">
                  <c:v>91.965573032390466</c:v>
                </c:pt>
                <c:pt idx="6">
                  <c:v>98.785771302498347</c:v>
                </c:pt>
                <c:pt idx="7">
                  <c:v>98.389979049235706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A1-4339-9379-DAF61620E97C}"/>
            </c:ext>
          </c:extLst>
        </c:ser>
        <c:ser>
          <c:idx val="4"/>
          <c:order val="4"/>
          <c:tx>
            <c:strRef>
              <c:f>'IHS Markit'!$C$35</c:f>
              <c:strCache>
                <c:ptCount val="1"/>
                <c:pt idx="0">
                  <c:v>Education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'IHS Markit'!$E$29:$L$29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'IHS Markit'!$D$35:$L$35</c:f>
              <c:numCache>
                <c:formatCode>#,##0.00</c:formatCode>
                <c:ptCount val="8"/>
                <c:pt idx="0">
                  <c:v>266.42185865414024</c:v>
                </c:pt>
                <c:pt idx="1">
                  <c:v>264.48484593176329</c:v>
                </c:pt>
                <c:pt idx="2">
                  <c:v>259.09531459098423</c:v>
                </c:pt>
                <c:pt idx="3">
                  <c:v>246.32869470056326</c:v>
                </c:pt>
                <c:pt idx="4">
                  <c:v>218.47915730846799</c:v>
                </c:pt>
                <c:pt idx="5">
                  <c:v>211.29127981643924</c:v>
                </c:pt>
                <c:pt idx="6">
                  <c:v>223.33989719061725</c:v>
                </c:pt>
                <c:pt idx="7">
                  <c:v>230.00795509330027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A1-4339-9379-DAF61620E97C}"/>
            </c:ext>
          </c:extLst>
        </c:ser>
        <c:ser>
          <c:idx val="5"/>
          <c:order val="5"/>
          <c:tx>
            <c:strRef>
              <c:f>'IHS Markit'!$C$36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'IHS Markit'!$E$29:$L$29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'IHS Markit'!$D$36:$L$36</c:f>
              <c:numCache>
                <c:formatCode>#,##0.00</c:formatCode>
                <c:ptCount val="8"/>
                <c:pt idx="0">
                  <c:v>8.8058162051735227</c:v>
                </c:pt>
                <c:pt idx="1">
                  <c:v>8.1427666129931602</c:v>
                </c:pt>
                <c:pt idx="2">
                  <c:v>7.5241659355596546</c:v>
                </c:pt>
                <c:pt idx="3">
                  <c:v>7.2885552191091278</c:v>
                </c:pt>
                <c:pt idx="4">
                  <c:v>6.2381657907288623</c:v>
                </c:pt>
                <c:pt idx="5">
                  <c:v>6.0637464972468322</c:v>
                </c:pt>
                <c:pt idx="6">
                  <c:v>5.8845261095945691</c:v>
                </c:pt>
                <c:pt idx="7">
                  <c:v>5.4274628174151642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A1-4339-9379-DAF61620E97C}"/>
            </c:ext>
          </c:extLst>
        </c:ser>
        <c:ser>
          <c:idx val="6"/>
          <c:order val="6"/>
          <c:tx>
            <c:strRef>
              <c:f>'IHS Markit'!$C$37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'IHS Markit'!$E$29:$L$29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'IHS Markit'!$D$37:$L$37</c:f>
              <c:numCache>
                <c:formatCode>#,##0.00</c:formatCode>
                <c:ptCount val="8"/>
                <c:pt idx="0">
                  <c:v>38.589555608341399</c:v>
                </c:pt>
                <c:pt idx="1">
                  <c:v>44.353088537106345</c:v>
                </c:pt>
                <c:pt idx="2">
                  <c:v>46.281690117446949</c:v>
                </c:pt>
                <c:pt idx="3">
                  <c:v>41.6305104790423</c:v>
                </c:pt>
                <c:pt idx="4">
                  <c:v>29.892445337816952</c:v>
                </c:pt>
                <c:pt idx="5">
                  <c:v>23.392535486963951</c:v>
                </c:pt>
                <c:pt idx="6">
                  <c:v>23.419369381505152</c:v>
                </c:pt>
                <c:pt idx="7">
                  <c:v>22.826144984256249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A1-4339-9379-DAF61620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648447"/>
        <c:axId val="933658015"/>
      </c:barChart>
      <c:catAx>
        <c:axId val="9336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58015"/>
        <c:crosses val="autoZero"/>
        <c:auto val="1"/>
        <c:lblAlgn val="ctr"/>
        <c:lblOffset val="100"/>
        <c:noMultiLvlLbl val="0"/>
      </c:catAx>
      <c:valAx>
        <c:axId val="9336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951384246759693"/>
          <c:w val="0.99585301837270346"/>
          <c:h val="7.1665870873086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Change in Total</a:t>
            </a:r>
            <a:r>
              <a:rPr lang="en-US" baseline="0"/>
              <a:t> 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Sheet1!$C$97</c:f>
              <c:strCache>
                <c:ptCount val="1"/>
                <c:pt idx="0">
                  <c:v>Calculated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Sheet1!$D$95:$J$95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Sheet1!$D$97:$J$97</c:f>
              <c:numCache>
                <c:formatCode>0.0%</c:formatCode>
                <c:ptCount val="7"/>
                <c:pt idx="0">
                  <c:v>3.3032879142770089E-2</c:v>
                </c:pt>
                <c:pt idx="1">
                  <c:v>0.17108979618274089</c:v>
                </c:pt>
                <c:pt idx="2">
                  <c:v>-0.12382254552906513</c:v>
                </c:pt>
                <c:pt idx="3">
                  <c:v>-7.1939152302140541E-2</c:v>
                </c:pt>
                <c:pt idx="4">
                  <c:v>0.23360283203990195</c:v>
                </c:pt>
                <c:pt idx="5">
                  <c:v>-3.3377233653270055E-3</c:v>
                </c:pt>
                <c:pt idx="6">
                  <c:v>-5.1166050113071404E-2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C-42EF-A02F-B39DB2DD8CC8}"/>
            </c:ext>
          </c:extLst>
        </c:ser>
        <c:ser>
          <c:idx val="0"/>
          <c:order val="3"/>
          <c:tx>
            <c:strRef>
              <c:f>Sheet1!$C$98</c:f>
              <c:strCache>
                <c:ptCount val="1"/>
                <c:pt idx="0">
                  <c:v>IHS Markit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Sheet1!$D$95:$J$95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Sheet1!$D$98:$J$98</c:f>
              <c:numCache>
                <c:formatCode>0.0%</c:formatCode>
                <c:ptCount val="7"/>
                <c:pt idx="0">
                  <c:v>-3.92635005512909E-3</c:v>
                </c:pt>
                <c:pt idx="1">
                  <c:v>0.12529209691349541</c:v>
                </c:pt>
                <c:pt idx="2">
                  <c:v>-0.17000126443707397</c:v>
                </c:pt>
                <c:pt idx="3">
                  <c:v>-0.10328166217558687</c:v>
                </c:pt>
                <c:pt idx="4">
                  <c:v>0.24210967137801709</c:v>
                </c:pt>
                <c:pt idx="5">
                  <c:v>6.5627580094429483E-3</c:v>
                </c:pt>
                <c:pt idx="6">
                  <c:v>-5.1166050113071515E-2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FC-42EF-A02F-B39DB2DD8CC8}"/>
            </c:ext>
          </c:extLst>
        </c:ser>
        <c:ser>
          <c:idx val="4"/>
          <c:order val="4"/>
          <c:tx>
            <c:strRef>
              <c:f>Sheet1!$C$99</c:f>
              <c:strCache>
                <c:ptCount val="1"/>
                <c:pt idx="0">
                  <c:v>New Method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Sheet1!$D$95:$J$95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Sheet1!$D$99:$J$99</c:f>
              <c:numCache>
                <c:formatCode>0.0%</c:formatCode>
                <c:ptCount val="7"/>
                <c:pt idx="0">
                  <c:v>1.0680318810823541E-2</c:v>
                </c:pt>
                <c:pt idx="1">
                  <c:v>0.17538848923729811</c:v>
                </c:pt>
                <c:pt idx="2">
                  <c:v>-0.16941014624680562</c:v>
                </c:pt>
                <c:pt idx="3">
                  <c:v>-0.11756513575071581</c:v>
                </c:pt>
                <c:pt idx="4">
                  <c:v>0.27422532789533349</c:v>
                </c:pt>
                <c:pt idx="5">
                  <c:v>-2.9118009077330642E-2</c:v>
                </c:pt>
                <c:pt idx="6">
                  <c:v>-9.2228015513820871E-2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FC-42EF-A02F-B39DB2DD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00895"/>
        <c:axId val="154199174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Sheet1!$C$95</c15:sqref>
                        </c15:formulaRef>
                      </c:ext>
                    </c:extLst>
                    <c:strCache>
                      <c:ptCount val="1"/>
                      <c:pt idx="0">
                        <c:v>Percent Change, total construction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Sheet1!$D$95:$J$95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Sheet1!$D$95:$J$95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7FC-42EF-A02F-B39DB2DD8CC8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Sheet1!$C$96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Sheet1!$D$95:$J$95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Sheet1!$D$96:$J$96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7FC-42EF-A02F-B39DB2DD8CC8}"/>
                  </c:ext>
                </c:extLst>
              </c15:ser>
            </c15:filteredLineSeries>
          </c:ext>
        </c:extLst>
      </c:lineChart>
      <c:catAx>
        <c:axId val="15420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91743"/>
        <c:crosses val="autoZero"/>
        <c:auto val="1"/>
        <c:lblAlgn val="ctr"/>
        <c:lblOffset val="100"/>
        <c:noMultiLvlLbl val="0"/>
      </c:catAx>
      <c:valAx>
        <c:axId val="15419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Sheet1!$C$47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Sheet1!$D$45:$K$45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Sheet1!$D$47:$K$47</c:f>
              <c:numCache>
                <c:formatCode>_("$"* #,##0.00_);_("$"* \(#,##0.00\);_("$"* "-"??_);_(@_)</c:formatCode>
                <c:ptCount val="8"/>
                <c:pt idx="0">
                  <c:v>1933.1343576487973</c:v>
                </c:pt>
                <c:pt idx="1">
                  <c:v>2058.9457328310759</c:v>
                </c:pt>
                <c:pt idx="2">
                  <c:v>2609.1571211191695</c:v>
                </c:pt>
                <c:pt idx="3">
                  <c:v>1866.8676381767336</c:v>
                </c:pt>
                <c:pt idx="4">
                  <c:v>1627.8708108396104</c:v>
                </c:pt>
                <c:pt idx="5">
                  <c:v>2535.2650582175575</c:v>
                </c:pt>
                <c:pt idx="6">
                  <c:v>2383.8246107948025</c:v>
                </c:pt>
                <c:pt idx="7">
                  <c:v>2103.5554881691028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1-420D-B6A0-EDDA004AB0F2}"/>
            </c:ext>
          </c:extLst>
        </c:ser>
        <c:ser>
          <c:idx val="2"/>
          <c:order val="1"/>
          <c:tx>
            <c:strRef>
              <c:f>Sheet1!$C$48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Sheet1!$D$45:$K$45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Sheet1!$D$48:$K$48</c:f>
              <c:numCache>
                <c:formatCode>_("$"* #,##0.00_);_("$"* \(#,##0.00\);_("$"* "-"??_);_(@_)</c:formatCode>
                <c:ptCount val="8"/>
                <c:pt idx="0">
                  <c:v>432.17844547340752</c:v>
                </c:pt>
                <c:pt idx="1">
                  <c:v>451.26279221381958</c:v>
                </c:pt>
                <c:pt idx="2">
                  <c:v>476.27241964199754</c:v>
                </c:pt>
                <c:pt idx="3">
                  <c:v>457.13445352095761</c:v>
                </c:pt>
                <c:pt idx="4">
                  <c:v>373.15017840888049</c:v>
                </c:pt>
                <c:pt idx="5">
                  <c:v>356.31013431345423</c:v>
                </c:pt>
                <c:pt idx="6">
                  <c:v>353.68027678209711</c:v>
                </c:pt>
                <c:pt idx="7">
                  <c:v>335.12639865443839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1-420D-B6A0-EDDA004AB0F2}"/>
            </c:ext>
          </c:extLst>
        </c:ser>
        <c:ser>
          <c:idx val="3"/>
          <c:order val="2"/>
          <c:tx>
            <c:strRef>
              <c:f>Sheet1!$C$49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Sheet1!$D$45:$K$45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Sheet1!$D$49:$K$49</c:f>
              <c:numCache>
                <c:formatCode>_("$"* #,##0.00_);_("$"* \(#,##0.00\);_("$"* "-"??_);_(@_)</c:formatCode>
                <c:ptCount val="8"/>
                <c:pt idx="0">
                  <c:v>65.609551905921435</c:v>
                </c:pt>
                <c:pt idx="1">
                  <c:v>58.299380690543927</c:v>
                </c:pt>
                <c:pt idx="2">
                  <c:v>57.391392043706638</c:v>
                </c:pt>
                <c:pt idx="3">
                  <c:v>56.975467795706926</c:v>
                </c:pt>
                <c:pt idx="4">
                  <c:v>43.862546180135816</c:v>
                </c:pt>
                <c:pt idx="5">
                  <c:v>40.274728881624455</c:v>
                </c:pt>
                <c:pt idx="6">
                  <c:v>40.133191112774846</c:v>
                </c:pt>
                <c:pt idx="7">
                  <c:v>38.152758351535198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1-420D-B6A0-EDDA004AB0F2}"/>
            </c:ext>
          </c:extLst>
        </c:ser>
        <c:ser>
          <c:idx val="4"/>
          <c:order val="3"/>
          <c:tx>
            <c:strRef>
              <c:f>Sheet1!$C$50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Sheet1!$D$45:$K$45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Sheet1!$D$50:$K$50</c:f>
              <c:numCache>
                <c:formatCode>_("$"* #,##0.00_);_("$"* \(#,##0.00\);_("$"* "-"??_);_(@_)</c:formatCode>
                <c:ptCount val="8"/>
                <c:pt idx="0">
                  <c:v>93.665719906175966</c:v>
                </c:pt>
                <c:pt idx="1">
                  <c:v>96.102798885114282</c:v>
                </c:pt>
                <c:pt idx="2">
                  <c:v>97.411774732735523</c:v>
                </c:pt>
                <c:pt idx="3">
                  <c:v>93.493879436317869</c:v>
                </c:pt>
                <c:pt idx="4">
                  <c:v>89.837345050949139</c:v>
                </c:pt>
                <c:pt idx="5">
                  <c:v>95.251983671633113</c:v>
                </c:pt>
                <c:pt idx="6">
                  <c:v>98.641271891720351</c:v>
                </c:pt>
                <c:pt idx="7">
                  <c:v>94.002198929767559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C1-420D-B6A0-EDDA004AB0F2}"/>
            </c:ext>
          </c:extLst>
        </c:ser>
        <c:ser>
          <c:idx val="5"/>
          <c:order val="4"/>
          <c:tx>
            <c:strRef>
              <c:f>Sheet1!$C$51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Sheet1!$D$45:$K$45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Sheet1!$D$51:$K$51</c:f>
              <c:numCache>
                <c:formatCode>_("$"* #,##0.00_);_("$"* \(#,##0.00\);_("$"* "-"??_);_(@_)</c:formatCode>
                <c:ptCount val="8"/>
                <c:pt idx="0">
                  <c:v>257.33418391131431</c:v>
                </c:pt>
                <c:pt idx="1">
                  <c:v>258.82234501823802</c:v>
                </c:pt>
                <c:pt idx="2">
                  <c:v>265.4065103295448</c:v>
                </c:pt>
                <c:pt idx="3">
                  <c:v>252.52708328341032</c:v>
                </c:pt>
                <c:pt idx="4">
                  <c:v>220.51445495480112</c:v>
                </c:pt>
                <c:pt idx="5">
                  <c:v>218.92903451865314</c:v>
                </c:pt>
                <c:pt idx="6">
                  <c:v>222.99257090388113</c:v>
                </c:pt>
                <c:pt idx="7">
                  <c:v>219.76365512681397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C1-420D-B6A0-EDDA004AB0F2}"/>
            </c:ext>
          </c:extLst>
        </c:ser>
        <c:ser>
          <c:idx val="6"/>
          <c:order val="5"/>
          <c:tx>
            <c:strRef>
              <c:f>Sheet1!$C$52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Sheet1!$D$45:$K$45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Sheet1!$D$52:$K$52</c:f>
              <c:numCache>
                <c:formatCode>_("$"* #,##0.00_);_("$"* \(#,##0.00\);_("$"* "-"??_);_(@_)</c:formatCode>
                <c:ptCount val="8"/>
                <c:pt idx="0">
                  <c:v>8.5039356173528855</c:v>
                </c:pt>
                <c:pt idx="1">
                  <c:v>7.9700893924910003</c:v>
                </c:pt>
                <c:pt idx="2">
                  <c:v>7.7068770280811965</c:v>
                </c:pt>
                <c:pt idx="3">
                  <c:v>7.4676854463911466</c:v>
                </c:pt>
                <c:pt idx="4">
                  <c:v>6.2907383221593411</c:v>
                </c:pt>
                <c:pt idx="5">
                  <c:v>6.2862600246535427</c:v>
                </c:pt>
                <c:pt idx="6">
                  <c:v>5.8779138409248954</c:v>
                </c:pt>
                <c:pt idx="7">
                  <c:v>5.1866651706323852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C1-420D-B6A0-EDDA004AB0F2}"/>
            </c:ext>
          </c:extLst>
        </c:ser>
        <c:ser>
          <c:idx val="7"/>
          <c:order val="6"/>
          <c:tx>
            <c:strRef>
              <c:f>Sheet1!$C$53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Sheet1!$D$45:$K$45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Sheet1!$D$53:$K$53</c:f>
              <c:numCache>
                <c:formatCode>_("$"* #,##0.00_);_("$"* \(#,##0.00\);_("$"* "-"??_);_(@_)</c:formatCode>
                <c:ptCount val="8"/>
                <c:pt idx="0">
                  <c:v>37.255532769921814</c:v>
                </c:pt>
                <c:pt idx="1">
                  <c:v>43.451677169056737</c:v>
                </c:pt>
                <c:pt idx="2">
                  <c:v>47.405481493870198</c:v>
                </c:pt>
                <c:pt idx="3">
                  <c:v>42.662673846150255</c:v>
                </c:pt>
                <c:pt idx="4">
                  <c:v>30.298565101592409</c:v>
                </c:pt>
                <c:pt idx="5">
                  <c:v>24.238203317716433</c:v>
                </c:pt>
                <c:pt idx="6">
                  <c:v>23.386559852071532</c:v>
                </c:pt>
                <c:pt idx="7">
                  <c:v>21.809565053362103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C1-420D-B6A0-EDDA004AB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447711"/>
        <c:axId val="1599453535"/>
      </c:barChart>
      <c:catAx>
        <c:axId val="159944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53535"/>
        <c:crosses val="autoZero"/>
        <c:auto val="1"/>
        <c:lblAlgn val="ctr"/>
        <c:lblOffset val="100"/>
        <c:noMultiLvlLbl val="0"/>
      </c:catAx>
      <c:valAx>
        <c:axId val="15994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4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Construction, 2016-2023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Method'!$B$2:$B$33</c:f>
              <c:numCache>
                <c:formatCode>#,##0.00</c:formatCode>
                <c:ptCount val="32"/>
                <c:pt idx="0">
                  <c:v>4333.9325889246802</c:v>
                </c:pt>
                <c:pt idx="1">
                  <c:v>3424.30110860373</c:v>
                </c:pt>
                <c:pt idx="2">
                  <c:v>4361.7719782536096</c:v>
                </c:pt>
                <c:pt idx="3">
                  <c:v>3758.1325299669902</c:v>
                </c:pt>
                <c:pt idx="4">
                  <c:v>3668.36482245978</c:v>
                </c:pt>
                <c:pt idx="5">
                  <c:v>3566.1235869624702</c:v>
                </c:pt>
                <c:pt idx="6">
                  <c:v>4482.2691825109996</c:v>
                </c:pt>
                <c:pt idx="7">
                  <c:v>4099.03748499627</c:v>
                </c:pt>
                <c:pt idx="8">
                  <c:v>4984.9949598671801</c:v>
                </c:pt>
                <c:pt idx="9">
                  <c:v>4818.8501811814804</c:v>
                </c:pt>
                <c:pt idx="10">
                  <c:v>3982.5290815347398</c:v>
                </c:pt>
                <c:pt idx="11">
                  <c:v>4011.0149838887601</c:v>
                </c:pt>
                <c:pt idx="12">
                  <c:v>3685.6828171873399</c:v>
                </c:pt>
                <c:pt idx="13">
                  <c:v>3787.7645951985</c:v>
                </c:pt>
                <c:pt idx="14">
                  <c:v>3438.2657450988299</c:v>
                </c:pt>
                <c:pt idx="15">
                  <c:v>3860.09738020849</c:v>
                </c:pt>
                <c:pt idx="16">
                  <c:v>3551.4169719361098</c:v>
                </c:pt>
                <c:pt idx="17">
                  <c:v>3405.1856458064599</c:v>
                </c:pt>
                <c:pt idx="18">
                  <c:v>3008.3260932746698</c:v>
                </c:pt>
                <c:pt idx="19">
                  <c:v>3281.2246810001202</c:v>
                </c:pt>
                <c:pt idx="20">
                  <c:v>3804.0584463584601</c:v>
                </c:pt>
                <c:pt idx="21">
                  <c:v>4121.9022598639904</c:v>
                </c:pt>
                <c:pt idx="22">
                  <c:v>4243.9717796538298</c:v>
                </c:pt>
                <c:pt idx="23">
                  <c:v>4283.2427509052104</c:v>
                </c:pt>
                <c:pt idx="24">
                  <c:v>4272.7239430544896</c:v>
                </c:pt>
                <c:pt idx="25">
                  <c:v>4126.7953730359995</c:v>
                </c:pt>
                <c:pt idx="26">
                  <c:v>4088.9754471657998</c:v>
                </c:pt>
                <c:pt idx="27">
                  <c:v>4072.6586810911599</c:v>
                </c:pt>
                <c:pt idx="28">
                  <c:v>4031.4407560241998</c:v>
                </c:pt>
                <c:pt idx="29">
                  <c:v>3894.22145677046</c:v>
                </c:pt>
                <c:pt idx="30">
                  <c:v>3899.8715936058802</c:v>
                </c:pt>
                <c:pt idx="31">
                  <c:v>3888.2508308831598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A-42DF-A2C2-B54AFBC055EC}"/>
            </c:ext>
          </c:extLst>
        </c:ser>
        <c:ser>
          <c:idx val="1"/>
          <c:order val="1"/>
          <c:tx>
            <c:v>Result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Method'!$F$2:$F$33</c:f>
              <c:numCache>
                <c:formatCode>0.00</c:formatCode>
                <c:ptCount val="32"/>
                <c:pt idx="0">
                  <c:v>4225.6802378959683</c:v>
                </c:pt>
                <c:pt idx="1">
                  <c:v>3233.357994432386</c:v>
                </c:pt>
                <c:pt idx="2">
                  <c:v>4283.6353301886502</c:v>
                </c:pt>
                <c:pt idx="3">
                  <c:v>3613.8785577788499</c:v>
                </c:pt>
                <c:pt idx="4">
                  <c:v>3503.3793352270404</c:v>
                </c:pt>
                <c:pt idx="5">
                  <c:v>3423.7366630294746</c:v>
                </c:pt>
                <c:pt idx="6">
                  <c:v>4525.2724912001713</c:v>
                </c:pt>
                <c:pt idx="7">
                  <c:v>4068.1765033189549</c:v>
                </c:pt>
                <c:pt idx="8">
                  <c:v>5113.8902129932703</c:v>
                </c:pt>
                <c:pt idx="9">
                  <c:v>5017.3126961522521</c:v>
                </c:pt>
                <c:pt idx="10">
                  <c:v>4026.4023220593999</c:v>
                </c:pt>
                <c:pt idx="11">
                  <c:v>4085.0882077629367</c:v>
                </c:pt>
                <c:pt idx="12">
                  <c:v>3669.1677772555304</c:v>
                </c:pt>
                <c:pt idx="13">
                  <c:v>3889.9971389356133</c:v>
                </c:pt>
                <c:pt idx="14">
                  <c:v>3514.9831783731674</c:v>
                </c:pt>
                <c:pt idx="15">
                  <c:v>4078.0479809723597</c:v>
                </c:pt>
                <c:pt idx="16">
                  <c:v>3717.9575204270659</c:v>
                </c:pt>
                <c:pt idx="17">
                  <c:v>3507.3579909546334</c:v>
                </c:pt>
                <c:pt idx="18">
                  <c:v>2932.1788329918295</c:v>
                </c:pt>
                <c:pt idx="19">
                  <c:v>3213.3317426212107</c:v>
                </c:pt>
                <c:pt idx="20">
                  <c:v>4056.4588724735495</c:v>
                </c:pt>
                <c:pt idx="21">
                  <c:v>4230.684226234629</c:v>
                </c:pt>
                <c:pt idx="22">
                  <c:v>4362.8748318529288</c:v>
                </c:pt>
                <c:pt idx="23">
                  <c:v>4387.4273243712432</c:v>
                </c:pt>
                <c:pt idx="24">
                  <c:v>4347.2531040568165</c:v>
                </c:pt>
                <c:pt idx="25">
                  <c:v>4131.0461929242992</c:v>
                </c:pt>
                <c:pt idx="26">
                  <c:v>4055.3805191845499</c:v>
                </c:pt>
                <c:pt idx="27">
                  <c:v>4007.6689531790389</c:v>
                </c:pt>
                <c:pt idx="28">
                  <c:v>3927.5858804834997</c:v>
                </c:pt>
                <c:pt idx="29">
                  <c:v>3722.7010213451481</c:v>
                </c:pt>
                <c:pt idx="30">
                  <c:v>3703.5464291227145</c:v>
                </c:pt>
                <c:pt idx="31">
                  <c:v>3661.9396674746986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A-42DF-A2C2-B54AFBC0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610304"/>
        <c:axId val="1968608224"/>
      </c:lineChart>
      <c:dateAx>
        <c:axId val="1968610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08224"/>
        <c:crosses val="autoZero"/>
        <c:auto val="1"/>
        <c:lblOffset val="100"/>
        <c:baseTimeUnit val="months"/>
      </c:dateAx>
      <c:valAx>
        <c:axId val="1968608224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Method'!$B$2:$B$33</c:f>
              <c:numCache>
                <c:formatCode>#,##0.00</c:formatCode>
                <c:ptCount val="32"/>
                <c:pt idx="0">
                  <c:v>4333.9325889246802</c:v>
                </c:pt>
                <c:pt idx="1">
                  <c:v>3424.30110860373</c:v>
                </c:pt>
                <c:pt idx="2">
                  <c:v>4361.7719782536096</c:v>
                </c:pt>
                <c:pt idx="3">
                  <c:v>3758.1325299669902</c:v>
                </c:pt>
                <c:pt idx="4">
                  <c:v>3668.36482245978</c:v>
                </c:pt>
                <c:pt idx="5">
                  <c:v>3566.1235869624702</c:v>
                </c:pt>
                <c:pt idx="6">
                  <c:v>4482.2691825109996</c:v>
                </c:pt>
                <c:pt idx="7">
                  <c:v>4099.03748499627</c:v>
                </c:pt>
                <c:pt idx="8">
                  <c:v>4984.9949598671801</c:v>
                </c:pt>
                <c:pt idx="9">
                  <c:v>4818.8501811814804</c:v>
                </c:pt>
                <c:pt idx="10">
                  <c:v>3982.5290815347398</c:v>
                </c:pt>
                <c:pt idx="11">
                  <c:v>4011.0149838887601</c:v>
                </c:pt>
                <c:pt idx="12">
                  <c:v>3685.6828171873399</c:v>
                </c:pt>
                <c:pt idx="13">
                  <c:v>3787.7645951985</c:v>
                </c:pt>
                <c:pt idx="14">
                  <c:v>3438.2657450988299</c:v>
                </c:pt>
                <c:pt idx="15">
                  <c:v>3860.09738020849</c:v>
                </c:pt>
                <c:pt idx="16">
                  <c:v>3551.4169719361098</c:v>
                </c:pt>
                <c:pt idx="17">
                  <c:v>3405.1856458064599</c:v>
                </c:pt>
                <c:pt idx="18">
                  <c:v>3008.3260932746698</c:v>
                </c:pt>
                <c:pt idx="19">
                  <c:v>3281.2246810001202</c:v>
                </c:pt>
                <c:pt idx="20">
                  <c:v>3804.0584463584601</c:v>
                </c:pt>
                <c:pt idx="21">
                  <c:v>4121.9022598639904</c:v>
                </c:pt>
                <c:pt idx="22">
                  <c:v>4243.9717796538298</c:v>
                </c:pt>
                <c:pt idx="23">
                  <c:v>4283.2427509052104</c:v>
                </c:pt>
                <c:pt idx="24">
                  <c:v>4272.7239430544896</c:v>
                </c:pt>
                <c:pt idx="25">
                  <c:v>4126.7953730359995</c:v>
                </c:pt>
                <c:pt idx="26">
                  <c:v>4088.9754471657998</c:v>
                </c:pt>
                <c:pt idx="27">
                  <c:v>4072.6586810911599</c:v>
                </c:pt>
                <c:pt idx="28">
                  <c:v>4031.4407560241998</c:v>
                </c:pt>
                <c:pt idx="29">
                  <c:v>3894.22145677046</c:v>
                </c:pt>
                <c:pt idx="30">
                  <c:v>3899.8715936058802</c:v>
                </c:pt>
                <c:pt idx="31">
                  <c:v>3888.2508308831598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2-425B-A780-DE8A8CA025FC}"/>
            </c:ext>
          </c:extLst>
        </c:ser>
        <c:ser>
          <c:idx val="1"/>
          <c:order val="1"/>
          <c:tx>
            <c:v>Result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Method'!$A$2:$A$33</c:f>
              <c:numCache>
                <c:formatCode>m/d/yyyy</c:formatCode>
                <c:ptCount val="32"/>
                <c:pt idx="0">
                  <c:v>42370</c:v>
                </c:pt>
                <c:pt idx="1">
                  <c:v>42461</c:v>
                </c:pt>
                <c:pt idx="2">
                  <c:v>42552</c:v>
                </c:pt>
                <c:pt idx="3">
                  <c:v>42644</c:v>
                </c:pt>
                <c:pt idx="4">
                  <c:v>42736</c:v>
                </c:pt>
                <c:pt idx="5">
                  <c:v>42826</c:v>
                </c:pt>
                <c:pt idx="6">
                  <c:v>42917</c:v>
                </c:pt>
                <c:pt idx="7">
                  <c:v>43009</c:v>
                </c:pt>
                <c:pt idx="8">
                  <c:v>43101</c:v>
                </c:pt>
                <c:pt idx="9">
                  <c:v>43191</c:v>
                </c:pt>
                <c:pt idx="10">
                  <c:v>43282</c:v>
                </c:pt>
                <c:pt idx="11">
                  <c:v>43374</c:v>
                </c:pt>
                <c:pt idx="12">
                  <c:v>43466</c:v>
                </c:pt>
                <c:pt idx="13">
                  <c:v>43556</c:v>
                </c:pt>
                <c:pt idx="14">
                  <c:v>43647</c:v>
                </c:pt>
                <c:pt idx="15">
                  <c:v>43739</c:v>
                </c:pt>
                <c:pt idx="16">
                  <c:v>43831</c:v>
                </c:pt>
                <c:pt idx="17">
                  <c:v>43922</c:v>
                </c:pt>
                <c:pt idx="18">
                  <c:v>44013</c:v>
                </c:pt>
                <c:pt idx="19">
                  <c:v>44105</c:v>
                </c:pt>
                <c:pt idx="20">
                  <c:v>44197</c:v>
                </c:pt>
                <c:pt idx="21">
                  <c:v>44287</c:v>
                </c:pt>
                <c:pt idx="22">
                  <c:v>44378</c:v>
                </c:pt>
                <c:pt idx="23">
                  <c:v>44470</c:v>
                </c:pt>
                <c:pt idx="24">
                  <c:v>44562</c:v>
                </c:pt>
                <c:pt idx="25">
                  <c:v>44652</c:v>
                </c:pt>
                <c:pt idx="26">
                  <c:v>44743</c:v>
                </c:pt>
                <c:pt idx="27">
                  <c:v>44835</c:v>
                </c:pt>
                <c:pt idx="28">
                  <c:v>44927</c:v>
                </c:pt>
                <c:pt idx="29">
                  <c:v>45017</c:v>
                </c:pt>
                <c:pt idx="30">
                  <c:v>45108</c:v>
                </c:pt>
                <c:pt idx="31">
                  <c:v>45200</c:v>
                </c:pt>
              </c:numCache>
            </c:numRef>
          </c:cat>
          <c:val>
            <c:numRef>
              <c:f>'New Method'!$F$2:$F$33</c:f>
              <c:numCache>
                <c:formatCode>0.00</c:formatCode>
                <c:ptCount val="32"/>
                <c:pt idx="0">
                  <c:v>4225.6802378959683</c:v>
                </c:pt>
                <c:pt idx="1">
                  <c:v>3233.357994432386</c:v>
                </c:pt>
                <c:pt idx="2">
                  <c:v>4283.6353301886502</c:v>
                </c:pt>
                <c:pt idx="3">
                  <c:v>3613.8785577788499</c:v>
                </c:pt>
                <c:pt idx="4">
                  <c:v>3503.3793352270404</c:v>
                </c:pt>
                <c:pt idx="5">
                  <c:v>3423.7366630294746</c:v>
                </c:pt>
                <c:pt idx="6">
                  <c:v>4525.2724912001713</c:v>
                </c:pt>
                <c:pt idx="7">
                  <c:v>4068.1765033189549</c:v>
                </c:pt>
                <c:pt idx="8">
                  <c:v>5113.8902129932703</c:v>
                </c:pt>
                <c:pt idx="9">
                  <c:v>5017.3126961522521</c:v>
                </c:pt>
                <c:pt idx="10">
                  <c:v>4026.4023220593999</c:v>
                </c:pt>
                <c:pt idx="11">
                  <c:v>4085.0882077629367</c:v>
                </c:pt>
                <c:pt idx="12">
                  <c:v>3669.1677772555304</c:v>
                </c:pt>
                <c:pt idx="13">
                  <c:v>3889.9971389356133</c:v>
                </c:pt>
                <c:pt idx="14">
                  <c:v>3514.9831783731674</c:v>
                </c:pt>
                <c:pt idx="15">
                  <c:v>4078.0479809723597</c:v>
                </c:pt>
                <c:pt idx="16">
                  <c:v>3717.9575204270659</c:v>
                </c:pt>
                <c:pt idx="17">
                  <c:v>3507.3579909546334</c:v>
                </c:pt>
                <c:pt idx="18">
                  <c:v>2932.1788329918295</c:v>
                </c:pt>
                <c:pt idx="19">
                  <c:v>3213.3317426212107</c:v>
                </c:pt>
                <c:pt idx="20">
                  <c:v>4056.4588724735495</c:v>
                </c:pt>
                <c:pt idx="21">
                  <c:v>4230.684226234629</c:v>
                </c:pt>
                <c:pt idx="22">
                  <c:v>4362.8748318529288</c:v>
                </c:pt>
                <c:pt idx="23">
                  <c:v>4387.4273243712432</c:v>
                </c:pt>
                <c:pt idx="24">
                  <c:v>4347.2531040568165</c:v>
                </c:pt>
                <c:pt idx="25">
                  <c:v>4131.0461929242992</c:v>
                </c:pt>
                <c:pt idx="26">
                  <c:v>4055.3805191845499</c:v>
                </c:pt>
                <c:pt idx="27">
                  <c:v>4007.6689531790389</c:v>
                </c:pt>
                <c:pt idx="28">
                  <c:v>3927.5858804834997</c:v>
                </c:pt>
                <c:pt idx="29">
                  <c:v>3722.7010213451481</c:v>
                </c:pt>
                <c:pt idx="30">
                  <c:v>3703.5464291227145</c:v>
                </c:pt>
                <c:pt idx="31">
                  <c:v>3661.9396674746986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4-4A92-8992-8B005E7D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610304"/>
        <c:axId val="1968608224"/>
      </c:lineChart>
      <c:dateAx>
        <c:axId val="1968610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08224"/>
        <c:crosses val="autoZero"/>
        <c:auto val="1"/>
        <c:lblOffset val="100"/>
        <c:baseTimeUnit val="months"/>
      </c:dateAx>
      <c:valAx>
        <c:axId val="1968608224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101</xdr:row>
      <xdr:rowOff>12700</xdr:rowOff>
    </xdr:from>
    <xdr:to>
      <xdr:col>4</xdr:col>
      <xdr:colOff>533400</xdr:colOff>
      <xdr:row>121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A2F9D-ED0F-4E27-AC4D-1AE625E3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307975</xdr:colOff>
      <xdr:row>70</xdr:row>
      <xdr:rowOff>0</xdr:rowOff>
    </xdr:from>
    <xdr:to>
      <xdr:col>9</xdr:col>
      <xdr:colOff>53975</xdr:colOff>
      <xdr:row>88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AD69C-DB97-4FFA-9759-EA6078692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69</xdr:row>
      <xdr:rowOff>127000</xdr:rowOff>
    </xdr:from>
    <xdr:to>
      <xdr:col>13</xdr:col>
      <xdr:colOff>796925</xdr:colOff>
      <xdr:row>87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F6341-58BB-4E90-9980-2EEF03A8A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631825</xdr:colOff>
      <xdr:row>89</xdr:row>
      <xdr:rowOff>124409</xdr:rowOff>
    </xdr:from>
    <xdr:to>
      <xdr:col>15</xdr:col>
      <xdr:colOff>371604</xdr:colOff>
      <xdr:row>107</xdr:row>
      <xdr:rowOff>130434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93514-3395-4C4E-ABDF-AC6A3FD28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160370</xdr:colOff>
      <xdr:row>69</xdr:row>
      <xdr:rowOff>129590</xdr:rowOff>
    </xdr:from>
    <xdr:to>
      <xdr:col>18</xdr:col>
      <xdr:colOff>751634</xdr:colOff>
      <xdr:row>88</xdr:row>
      <xdr:rowOff>65098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8428B4-7047-4B5B-9711-0B6D020A7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12699</xdr:colOff>
      <xdr:row>100</xdr:row>
      <xdr:rowOff>127000</xdr:rowOff>
    </xdr:from>
    <xdr:to>
      <xdr:col>10</xdr:col>
      <xdr:colOff>241300</xdr:colOff>
      <xdr:row>121</xdr:row>
      <xdr:rowOff>41237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799211-BBF0-4EFE-835B-4D168E25D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142875</xdr:rowOff>
    </xdr:from>
    <xdr:to>
      <xdr:col>18</xdr:col>
      <xdr:colOff>492125</xdr:colOff>
      <xdr:row>32</xdr:row>
      <xdr:rowOff>39686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4007E-E620-4DAC-BA2B-C67764FAE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BH99"/>
  <sheetViews>
    <sheetView tabSelected="1" topLeftCell="A84" zoomScale="50" zoomScaleNormal="50" workbookViewId="0">
      <selection activeCell="M119" sqref="M119"/>
    </sheetView>
  </sheetViews>
  <sheetFormatPr defaultRowHeight="12.5" x14ac:dyDescent="0.25"/>
  <cols>
    <col min="3" max="3" width="30.1796875" bestFit="1" customWidth="1"/>
    <col min="4" max="35" width="13.81640625" bestFit="1" customWidth="1"/>
    <col min="36" max="60" width="11.26953125" bestFit="1" customWidth="1"/>
  </cols>
  <sheetData>
    <row r="7" spans="3:60" ht="13" x14ac:dyDescent="0.3">
      <c r="D7" s="5">
        <v>42370</v>
      </c>
      <c r="E7" s="5">
        <v>42461</v>
      </c>
      <c r="F7" s="5">
        <v>42552</v>
      </c>
      <c r="G7" s="5">
        <v>42644</v>
      </c>
      <c r="H7" s="5">
        <v>42736</v>
      </c>
      <c r="I7" s="5">
        <v>42826</v>
      </c>
      <c r="J7" s="5">
        <v>42917</v>
      </c>
      <c r="K7" s="5">
        <v>43009</v>
      </c>
      <c r="L7" s="5">
        <v>43101</v>
      </c>
      <c r="M7" s="5">
        <v>43191</v>
      </c>
      <c r="N7" s="5">
        <v>43282</v>
      </c>
      <c r="O7" s="5">
        <v>43374</v>
      </c>
      <c r="P7" s="5">
        <v>43466</v>
      </c>
      <c r="Q7" s="5">
        <v>43556</v>
      </c>
      <c r="R7" s="5">
        <v>43647</v>
      </c>
      <c r="S7" s="5">
        <v>43739</v>
      </c>
      <c r="T7" s="5">
        <v>43831</v>
      </c>
      <c r="U7" s="5">
        <v>43922</v>
      </c>
      <c r="V7" s="5">
        <v>44013</v>
      </c>
      <c r="W7" s="5">
        <v>44105</v>
      </c>
      <c r="X7" s="5">
        <v>44197</v>
      </c>
      <c r="Y7" s="5">
        <v>44287</v>
      </c>
      <c r="Z7" s="5">
        <v>44378</v>
      </c>
      <c r="AA7" s="5">
        <v>44470</v>
      </c>
      <c r="AB7" s="5">
        <v>44562</v>
      </c>
      <c r="AC7" s="5">
        <v>44652</v>
      </c>
      <c r="AD7" s="5">
        <v>44743</v>
      </c>
      <c r="AE7" s="5">
        <v>44835</v>
      </c>
      <c r="AF7" s="5">
        <v>44927</v>
      </c>
      <c r="AG7" s="5">
        <v>45017</v>
      </c>
      <c r="AH7" s="5">
        <v>45108</v>
      </c>
      <c r="AI7" s="5">
        <v>45200</v>
      </c>
      <c r="AJ7" s="5">
        <v>45292</v>
      </c>
      <c r="AK7" s="5">
        <v>45383</v>
      </c>
      <c r="AL7" s="5">
        <v>45474</v>
      </c>
      <c r="AM7" s="5">
        <v>45566</v>
      </c>
      <c r="AN7" s="5">
        <v>45658</v>
      </c>
      <c r="AO7" s="5">
        <v>45748</v>
      </c>
      <c r="AP7" s="5">
        <v>45839</v>
      </c>
      <c r="AQ7" s="5">
        <v>45931</v>
      </c>
      <c r="AR7" s="5">
        <v>46023</v>
      </c>
      <c r="AS7" s="5">
        <v>46113</v>
      </c>
      <c r="AT7" s="5">
        <v>46204</v>
      </c>
      <c r="AU7" s="5">
        <v>46296</v>
      </c>
      <c r="AV7" s="5">
        <v>46388</v>
      </c>
      <c r="AW7" s="5">
        <v>46478</v>
      </c>
      <c r="AX7" s="5">
        <v>46569</v>
      </c>
      <c r="AY7" s="5">
        <v>46661</v>
      </c>
      <c r="AZ7" s="5">
        <v>46753</v>
      </c>
      <c r="BA7" s="5">
        <v>46844</v>
      </c>
      <c r="BB7" s="5">
        <v>46935</v>
      </c>
      <c r="BC7" s="5">
        <v>47027</v>
      </c>
      <c r="BD7" s="5">
        <v>47119</v>
      </c>
      <c r="BE7" s="5">
        <v>47209</v>
      </c>
      <c r="BF7" s="5">
        <v>47300</v>
      </c>
      <c r="BG7" s="5">
        <v>47392</v>
      </c>
      <c r="BH7" s="5">
        <v>47484</v>
      </c>
    </row>
    <row r="8" spans="3:60" x14ac:dyDescent="0.25">
      <c r="C8" s="3" t="s">
        <v>11</v>
      </c>
      <c r="D8" s="6">
        <v>1187529</v>
      </c>
      <c r="E8" s="6">
        <v>1211317.3333333333</v>
      </c>
      <c r="F8" s="6">
        <v>1230215</v>
      </c>
      <c r="G8" s="6">
        <v>1266574.3333333333</v>
      </c>
      <c r="H8" s="6">
        <v>1271736.3333333333</v>
      </c>
      <c r="I8" s="6">
        <v>1279581.3333333333</v>
      </c>
      <c r="J8" s="6">
        <v>1274786.3333333333</v>
      </c>
      <c r="K8" s="6">
        <v>1297303.6666666667</v>
      </c>
      <c r="L8" s="6">
        <v>1352428.3333333333</v>
      </c>
      <c r="M8" s="6">
        <v>1357544</v>
      </c>
      <c r="N8" s="6">
        <v>1330514</v>
      </c>
      <c r="O8" s="6">
        <v>1293403.3333333333</v>
      </c>
      <c r="P8" s="6">
        <v>1320675</v>
      </c>
      <c r="Q8" s="6">
        <v>1372503.6666666667</v>
      </c>
      <c r="R8" s="6">
        <v>1418767.3333333333</v>
      </c>
      <c r="S8" s="6">
        <v>1446159.3333333333</v>
      </c>
      <c r="T8" s="6">
        <v>1498353.6666666667</v>
      </c>
      <c r="U8" s="6">
        <v>1441721.3333333333</v>
      </c>
      <c r="V8" s="6">
        <v>1451293.3333333333</v>
      </c>
      <c r="W8" s="6">
        <v>1487697.6666666667</v>
      </c>
      <c r="X8" s="6">
        <v>1543866.6666666667</v>
      </c>
      <c r="Y8" s="24">
        <f>Y10*1.3</f>
        <v>1483361.5659928522</v>
      </c>
      <c r="Z8" s="24">
        <f t="shared" ref="Z8:AI8" si="0">Z10*1.3</f>
        <v>1485208.9228256152</v>
      </c>
      <c r="AA8" s="24">
        <f t="shared" si="0"/>
        <v>1488146.7264197562</v>
      </c>
      <c r="AB8" s="24">
        <f t="shared" si="0"/>
        <v>1490122.7290741871</v>
      </c>
      <c r="AC8" s="24">
        <f t="shared" si="0"/>
        <v>1481558.838288594</v>
      </c>
      <c r="AD8" s="24">
        <f t="shared" si="0"/>
        <v>1462395.1449179279</v>
      </c>
      <c r="AE8" s="24">
        <f t="shared" si="0"/>
        <v>1458086.680818222</v>
      </c>
      <c r="AF8" s="24">
        <f t="shared" si="0"/>
        <v>1447676.0043496271</v>
      </c>
      <c r="AG8" s="24">
        <f t="shared" si="0"/>
        <v>1427060.2635323841</v>
      </c>
      <c r="AH8" s="24">
        <f t="shared" si="0"/>
        <v>1418494.2803776292</v>
      </c>
      <c r="AI8" s="24">
        <f t="shared" si="0"/>
        <v>1413188.7487080873</v>
      </c>
    </row>
    <row r="9" spans="3:60" x14ac:dyDescent="0.25">
      <c r="Q9" s="13"/>
      <c r="R9" s="13"/>
      <c r="S9" s="13"/>
      <c r="T9" s="13"/>
      <c r="U9" s="13"/>
      <c r="V9" s="13"/>
      <c r="W9" s="13"/>
      <c r="X9" s="13"/>
    </row>
    <row r="10" spans="3:60" ht="14.5" x14ac:dyDescent="0.35">
      <c r="C10" s="3" t="s">
        <v>12</v>
      </c>
      <c r="D10" s="8">
        <v>1072899.47213146</v>
      </c>
      <c r="E10" s="8">
        <v>1082681.1468486199</v>
      </c>
      <c r="F10" s="8">
        <v>1093316.13387119</v>
      </c>
      <c r="G10" s="8">
        <v>1116136.2151947899</v>
      </c>
      <c r="H10" s="8">
        <v>1115895.45386274</v>
      </c>
      <c r="I10" s="8">
        <v>1105539.2017290399</v>
      </c>
      <c r="J10" s="8">
        <v>1087216.2889145401</v>
      </c>
      <c r="K10" s="8">
        <v>1102120.4454502501</v>
      </c>
      <c r="L10" s="8">
        <v>1143232.22931111</v>
      </c>
      <c r="M10" s="8">
        <v>1122650.4561286401</v>
      </c>
      <c r="N10" s="8">
        <v>1089686.32926035</v>
      </c>
      <c r="O10" s="8">
        <v>1048501.77649023</v>
      </c>
      <c r="P10" s="8">
        <v>1067814.7213135499</v>
      </c>
      <c r="Q10" s="8">
        <v>1081762.4770585599</v>
      </c>
      <c r="R10" s="8">
        <v>1094413.2378994001</v>
      </c>
      <c r="S10" s="8">
        <v>1106101.6371883301</v>
      </c>
      <c r="T10" s="8">
        <v>1129004.7415460399</v>
      </c>
      <c r="U10" s="8">
        <v>1083940.9970994301</v>
      </c>
      <c r="V10" s="8">
        <v>1096846.73930816</v>
      </c>
      <c r="W10" s="8">
        <v>1138370.4889952999</v>
      </c>
      <c r="X10" s="8">
        <v>1138667.34963196</v>
      </c>
      <c r="Y10" s="9">
        <v>1141047.35845604</v>
      </c>
      <c r="Z10" s="9">
        <v>1142468.4021735501</v>
      </c>
      <c r="AA10" s="9">
        <v>1144728.2510921201</v>
      </c>
      <c r="AB10" s="9">
        <v>1146248.2531339901</v>
      </c>
      <c r="AC10" s="9">
        <v>1139660.6448373799</v>
      </c>
      <c r="AD10" s="9">
        <v>1124919.3422445599</v>
      </c>
      <c r="AE10" s="9">
        <v>1121605.1390909399</v>
      </c>
      <c r="AF10" s="9">
        <v>1113596.9264227899</v>
      </c>
      <c r="AG10" s="9">
        <v>1097738.6642556801</v>
      </c>
      <c r="AH10" s="9">
        <v>1091149.44644433</v>
      </c>
      <c r="AI10" s="9">
        <v>1087068.2682369901</v>
      </c>
      <c r="AJ10" s="9">
        <v>1084658.04766785</v>
      </c>
      <c r="AK10" s="9">
        <v>1085829.24084585</v>
      </c>
      <c r="AL10" s="9">
        <v>1086096.05284193</v>
      </c>
      <c r="AM10" s="9">
        <v>1082891.7903010601</v>
      </c>
      <c r="AN10" s="9">
        <v>1084978.9776719999</v>
      </c>
      <c r="AO10" s="9">
        <v>1087104.2095359301</v>
      </c>
      <c r="AP10" s="9">
        <v>1086354.48157754</v>
      </c>
      <c r="AQ10" s="9">
        <v>1087722.4741416301</v>
      </c>
      <c r="AR10" s="9">
        <v>1086917.1505445</v>
      </c>
      <c r="AS10" s="9">
        <v>1088217.1083813999</v>
      </c>
      <c r="AT10" s="9">
        <v>1090176.4120163999</v>
      </c>
      <c r="AU10" s="9">
        <v>1091629.02354138</v>
      </c>
      <c r="AV10" s="9">
        <v>1094122.77119592</v>
      </c>
      <c r="AW10" s="9">
        <v>1095425.79937901</v>
      </c>
      <c r="AX10" s="9">
        <v>1098202.6174207199</v>
      </c>
      <c r="AY10" s="9">
        <v>1101076.5493643801</v>
      </c>
      <c r="AZ10" s="9">
        <v>1104552.9575425</v>
      </c>
      <c r="BA10" s="9">
        <v>1108104.51696242</v>
      </c>
      <c r="BB10" s="9">
        <v>1110948.2086398399</v>
      </c>
      <c r="BC10" s="9">
        <v>1113842.10260665</v>
      </c>
      <c r="BD10" s="9">
        <v>1116357.78820609</v>
      </c>
      <c r="BE10" s="9">
        <v>1118600.5947136099</v>
      </c>
      <c r="BF10" s="9">
        <v>1121078.28462013</v>
      </c>
      <c r="BG10" s="9">
        <v>1123709.8455771301</v>
      </c>
      <c r="BH10" s="9">
        <v>1125546.79488519</v>
      </c>
    </row>
    <row r="11" spans="3:60" ht="14.5" x14ac:dyDescent="0.35">
      <c r="C11" s="3" t="s">
        <v>13</v>
      </c>
      <c r="D11" s="10">
        <v>4333.9325889246802</v>
      </c>
      <c r="E11" s="10">
        <v>3424.30110860373</v>
      </c>
      <c r="F11" s="10">
        <v>4361.7719782536096</v>
      </c>
      <c r="G11" s="10">
        <v>3758.1325299669902</v>
      </c>
      <c r="H11" s="10">
        <v>3668.36482245978</v>
      </c>
      <c r="I11" s="10">
        <v>3566.1235869624702</v>
      </c>
      <c r="J11" s="10">
        <v>4482.2691825109996</v>
      </c>
      <c r="K11" s="10">
        <v>4099.03748499627</v>
      </c>
      <c r="L11" s="10">
        <v>4984.9949598671801</v>
      </c>
      <c r="M11" s="10">
        <v>4818.8501811814804</v>
      </c>
      <c r="N11" s="10">
        <v>3982.5290815347398</v>
      </c>
      <c r="O11" s="10">
        <v>4011.0149838887601</v>
      </c>
      <c r="P11" s="10">
        <v>3685.6828171873399</v>
      </c>
      <c r="Q11" s="10">
        <v>3787.7645951985</v>
      </c>
      <c r="R11" s="10">
        <v>3438.2657450988299</v>
      </c>
      <c r="S11" s="10">
        <v>3860.09738020849</v>
      </c>
      <c r="T11" s="10">
        <v>3551.4169719361098</v>
      </c>
      <c r="U11" s="10">
        <v>3405.1856458064599</v>
      </c>
      <c r="V11" s="10">
        <v>3008.3260932746698</v>
      </c>
      <c r="W11" s="10">
        <v>3281.2246810001202</v>
      </c>
      <c r="X11" s="10">
        <v>3804.0584463584601</v>
      </c>
      <c r="Y11" s="11">
        <v>4121.9022598639904</v>
      </c>
      <c r="Z11" s="11">
        <v>4243.9717796538298</v>
      </c>
      <c r="AA11" s="11">
        <v>4283.2427509052104</v>
      </c>
      <c r="AB11" s="11">
        <v>4272.7239430544896</v>
      </c>
      <c r="AC11" s="11">
        <v>4126.7953730359995</v>
      </c>
      <c r="AD11" s="11">
        <v>4088.9754471657998</v>
      </c>
      <c r="AE11" s="11">
        <v>4072.6586810911599</v>
      </c>
      <c r="AF11" s="11">
        <v>4031.4407560241998</v>
      </c>
      <c r="AG11" s="11">
        <v>3894.22145677046</v>
      </c>
      <c r="AH11" s="11">
        <v>3899.8715936058802</v>
      </c>
      <c r="AI11" s="11">
        <v>3888.2508308831598</v>
      </c>
      <c r="AJ11" s="11">
        <v>3894.3155614766501</v>
      </c>
      <c r="AK11" s="11">
        <v>3839.8079521470099</v>
      </c>
      <c r="AL11" s="11">
        <v>3875.7714193799202</v>
      </c>
      <c r="AM11" s="11">
        <v>3869.28808736367</v>
      </c>
      <c r="AN11" s="11">
        <v>3906.9274005295001</v>
      </c>
      <c r="AO11" s="11">
        <v>3879.4071748236702</v>
      </c>
      <c r="AP11" s="11">
        <v>3915.0350870842299</v>
      </c>
      <c r="AQ11" s="11">
        <v>3937.7598035011101</v>
      </c>
      <c r="AR11" s="11">
        <v>3959.8807597589698</v>
      </c>
      <c r="AS11" s="11">
        <v>3918.91427698086</v>
      </c>
      <c r="AT11" s="11">
        <v>3950.4629767676001</v>
      </c>
      <c r="AU11" s="11">
        <v>3966.9441179832102</v>
      </c>
      <c r="AV11" s="11">
        <v>3986.41857121367</v>
      </c>
      <c r="AW11" s="11">
        <v>3946.5590239849398</v>
      </c>
      <c r="AX11" s="11">
        <v>3982.01141827939</v>
      </c>
      <c r="AY11" s="11">
        <v>3994.5036961073301</v>
      </c>
      <c r="AZ11" s="11">
        <v>4042.6173355829001</v>
      </c>
      <c r="BA11" s="11">
        <v>4044.96060895452</v>
      </c>
      <c r="BB11" s="11">
        <v>4075.2876470895699</v>
      </c>
      <c r="BC11" s="11">
        <v>4094.0024777455501</v>
      </c>
      <c r="BD11" s="11">
        <v>4118.1003871555704</v>
      </c>
      <c r="BE11" s="11">
        <v>4097.68706869176</v>
      </c>
      <c r="BF11" s="11">
        <v>4132.1518342466798</v>
      </c>
      <c r="BG11" s="11">
        <v>4156.6158986914397</v>
      </c>
      <c r="BH11" s="11">
        <v>4190.7621410752199</v>
      </c>
    </row>
    <row r="12" spans="3:60" x14ac:dyDescent="0.25">
      <c r="C12" s="3" t="s">
        <v>14</v>
      </c>
      <c r="D12" s="12">
        <f>D11/D10</f>
        <v>4.0394582171941387E-3</v>
      </c>
      <c r="E12" s="12">
        <f t="shared" ref="E12:BH12" si="1">E11/E10</f>
        <v>3.1627973929082508E-3</v>
      </c>
      <c r="F12" s="12">
        <f>F11/F10</f>
        <v>3.9894883493665663E-3</v>
      </c>
      <c r="G12" s="12">
        <f t="shared" si="1"/>
        <v>3.3670912911925492E-3</v>
      </c>
      <c r="H12" s="12">
        <f t="shared" si="1"/>
        <v>3.2873732120347944E-3</v>
      </c>
      <c r="I12" s="12">
        <f>I11/I10</f>
        <v>3.2256871410666654E-3</v>
      </c>
      <c r="J12" s="12">
        <f t="shared" si="1"/>
        <v>4.1227023805778589E-3</v>
      </c>
      <c r="K12" s="12">
        <f t="shared" si="1"/>
        <v>3.7192282403595983E-3</v>
      </c>
      <c r="L12" s="12">
        <f t="shared" si="1"/>
        <v>4.3604394908207259E-3</v>
      </c>
      <c r="M12" s="12">
        <f t="shared" si="1"/>
        <v>4.2923869623665905E-3</v>
      </c>
      <c r="N12" s="12">
        <f t="shared" si="1"/>
        <v>3.6547481367761809E-3</v>
      </c>
      <c r="O12" s="12">
        <f t="shared" si="1"/>
        <v>3.8254727591547719E-3</v>
      </c>
      <c r="P12" s="12">
        <f t="shared" si="1"/>
        <v>3.451612666150055E-3</v>
      </c>
      <c r="Q12" s="12">
        <f t="shared" si="1"/>
        <v>3.5014753012120366E-3</v>
      </c>
      <c r="R12" s="12">
        <f t="shared" si="1"/>
        <v>3.1416521895314283E-3</v>
      </c>
      <c r="S12" s="12">
        <f t="shared" si="1"/>
        <v>3.4898215954373927E-3</v>
      </c>
      <c r="T12" s="12">
        <f t="shared" si="1"/>
        <v>3.1456174108470615E-3</v>
      </c>
      <c r="U12" s="12">
        <f t="shared" si="1"/>
        <v>3.1414861647622522E-3</v>
      </c>
      <c r="V12" s="12">
        <f t="shared" si="1"/>
        <v>2.7427041403908282E-3</v>
      </c>
      <c r="W12" s="12">
        <f t="shared" si="1"/>
        <v>2.8823873358629097E-3</v>
      </c>
      <c r="X12" s="12">
        <f t="shared" si="1"/>
        <v>3.3407987394984211E-3</v>
      </c>
      <c r="Y12" s="12">
        <f>Y11/Y10</f>
        <v>3.6123849105100846E-3</v>
      </c>
      <c r="Z12" s="12">
        <f t="shared" si="1"/>
        <v>3.7147388685583415E-3</v>
      </c>
      <c r="AA12" s="12">
        <f t="shared" si="1"/>
        <v>3.7417114033997259E-3</v>
      </c>
      <c r="AB12" s="12">
        <f t="shared" si="1"/>
        <v>3.7275729157033068E-3</v>
      </c>
      <c r="AC12" s="12">
        <f t="shared" si="1"/>
        <v>3.6210738624082774E-3</v>
      </c>
      <c r="AD12" s="12">
        <f t="shared" si="1"/>
        <v>3.6349054493160699E-3</v>
      </c>
      <c r="AE12" s="12">
        <f t="shared" si="1"/>
        <v>3.631098449131614E-3</v>
      </c>
      <c r="AF12" s="12">
        <f t="shared" si="1"/>
        <v>3.6201974523891751E-3</v>
      </c>
      <c r="AG12" s="12">
        <f t="shared" si="1"/>
        <v>3.5474941200243962E-3</v>
      </c>
      <c r="AH12" s="12">
        <f t="shared" si="1"/>
        <v>3.5740948284528591E-3</v>
      </c>
      <c r="AI12" s="12">
        <f t="shared" si="1"/>
        <v>3.5768230427598944E-3</v>
      </c>
      <c r="AJ12" s="12">
        <f t="shared" si="1"/>
        <v>3.5903624832267773E-3</v>
      </c>
      <c r="AK12" s="12">
        <f t="shared" si="1"/>
        <v>3.5362907975805095E-3</v>
      </c>
      <c r="AL12" s="12">
        <f t="shared" si="1"/>
        <v>3.5685346698741743E-3</v>
      </c>
      <c r="AM12" s="12">
        <f t="shared" si="1"/>
        <v>3.5731068625868426E-3</v>
      </c>
      <c r="AN12" s="12">
        <f t="shared" si="1"/>
        <v>3.6009245164477311E-3</v>
      </c>
      <c r="AO12" s="12">
        <f t="shared" si="1"/>
        <v>3.5685697293728041E-3</v>
      </c>
      <c r="AP12" s="12">
        <f t="shared" si="1"/>
        <v>3.6038283575716892E-3</v>
      </c>
      <c r="AQ12" s="12">
        <f t="shared" si="1"/>
        <v>3.6201879588895784E-3</v>
      </c>
      <c r="AR12" s="12">
        <f t="shared" si="1"/>
        <v>3.6432222619499888E-3</v>
      </c>
      <c r="AS12" s="12">
        <f t="shared" si="1"/>
        <v>3.6012246515861185E-3</v>
      </c>
      <c r="AT12" s="12">
        <f t="shared" si="1"/>
        <v>3.623691480776757E-3</v>
      </c>
      <c r="AU12" s="12">
        <f t="shared" si="1"/>
        <v>3.6339672475123016E-3</v>
      </c>
      <c r="AV12" s="12">
        <f t="shared" si="1"/>
        <v>3.6434837809438468E-3</v>
      </c>
      <c r="AW12" s="12">
        <f t="shared" si="1"/>
        <v>3.6027625296229278E-3</v>
      </c>
      <c r="AX12" s="12">
        <f t="shared" si="1"/>
        <v>3.625935100784673E-3</v>
      </c>
      <c r="AY12" s="12">
        <f t="shared" si="1"/>
        <v>3.6278165204891911E-3</v>
      </c>
      <c r="AZ12" s="12">
        <f t="shared" si="1"/>
        <v>3.65995791145881E-3</v>
      </c>
      <c r="BA12" s="12">
        <f t="shared" si="1"/>
        <v>3.6503421356342148E-3</v>
      </c>
      <c r="BB12" s="12">
        <f t="shared" si="1"/>
        <v>3.6682966995185496E-3</v>
      </c>
      <c r="BC12" s="12">
        <f t="shared" si="1"/>
        <v>3.6755680793216835E-3</v>
      </c>
      <c r="BD12" s="12">
        <f t="shared" si="1"/>
        <v>3.6888714627709759E-3</v>
      </c>
      <c r="BE12" s="12">
        <f t="shared" si="1"/>
        <v>3.6632262561427224E-3</v>
      </c>
      <c r="BF12" s="12">
        <f t="shared" si="1"/>
        <v>3.6858726914390572E-3</v>
      </c>
      <c r="BG12" s="12">
        <f t="shared" si="1"/>
        <v>3.6990117289188908E-3</v>
      </c>
      <c r="BH12" s="12">
        <f t="shared" si="1"/>
        <v>3.7233122248841672E-3</v>
      </c>
    </row>
    <row r="13" spans="3:60" x14ac:dyDescent="0.25">
      <c r="C13" s="3"/>
    </row>
    <row r="15" spans="3:60" x14ac:dyDescent="0.25">
      <c r="C15" s="3" t="s">
        <v>15</v>
      </c>
      <c r="D15" s="13">
        <f>D8*D12</f>
        <v>4796.9737772063381</v>
      </c>
      <c r="E15" s="13">
        <f t="shared" ref="E15:W15" si="2">E8*E12</f>
        <v>3831.1513038512412</v>
      </c>
      <c r="F15" s="13">
        <f t="shared" si="2"/>
        <v>4907.9284097159907</v>
      </c>
      <c r="G15" s="13">
        <f t="shared" si="2"/>
        <v>4264.6714074146757</v>
      </c>
      <c r="H15" s="13">
        <f t="shared" si="2"/>
        <v>4180.6719549713516</v>
      </c>
      <c r="I15" s="13">
        <f t="shared" si="2"/>
        <v>4127.5290528822716</v>
      </c>
      <c r="J15" s="13">
        <f t="shared" si="2"/>
        <v>5255.5646511614532</v>
      </c>
      <c r="K15" s="13">
        <f t="shared" si="2"/>
        <v>4824.9684333887217</v>
      </c>
      <c r="L15" s="13">
        <f t="shared" si="2"/>
        <v>5897.1819131715229</v>
      </c>
      <c r="M15" s="13">
        <f t="shared" si="2"/>
        <v>5827.1041664389904</v>
      </c>
      <c r="N15" s="13">
        <f t="shared" si="2"/>
        <v>4862.6935624546231</v>
      </c>
      <c r="O15" s="13">
        <f t="shared" si="2"/>
        <v>4947.8792182666457</v>
      </c>
      <c r="P15" s="13">
        <f t="shared" si="2"/>
        <v>4558.4585578677243</v>
      </c>
      <c r="Q15" s="13">
        <f t="shared" si="2"/>
        <v>4805.7876896562921</v>
      </c>
      <c r="R15" s="13">
        <f t="shared" si="2"/>
        <v>4457.2734992023325</v>
      </c>
      <c r="S15" s="13">
        <f t="shared" si="2"/>
        <v>5046.8380719100096</v>
      </c>
      <c r="T15" s="13">
        <f t="shared" si="2"/>
        <v>4713.2473814732011</v>
      </c>
      <c r="U15" s="13">
        <f t="shared" si="2"/>
        <v>4529.1476221092535</v>
      </c>
      <c r="V15" s="13">
        <f t="shared" si="2"/>
        <v>3980.4682342549395</v>
      </c>
      <c r="W15" s="13">
        <f t="shared" si="2"/>
        <v>4288.1209139928005</v>
      </c>
      <c r="X15" s="13">
        <f>X8*X12</f>
        <v>5157.7478139536297</v>
      </c>
      <c r="Y15" s="13">
        <f t="shared" ref="Y15:AI15" si="3">Y8*Y12</f>
        <v>5358.4729378231887</v>
      </c>
      <c r="Z15" s="13">
        <f t="shared" si="3"/>
        <v>5517.1633135499787</v>
      </c>
      <c r="AA15" s="13">
        <f t="shared" si="3"/>
        <v>5568.2155761767735</v>
      </c>
      <c r="AB15" s="13">
        <f t="shared" si="3"/>
        <v>5554.5411259708362</v>
      </c>
      <c r="AC15" s="13">
        <f t="shared" si="3"/>
        <v>5364.8339849467993</v>
      </c>
      <c r="AD15" s="13">
        <f t="shared" si="3"/>
        <v>5315.6680813155399</v>
      </c>
      <c r="AE15" s="13">
        <f t="shared" si="3"/>
        <v>5294.4562854185087</v>
      </c>
      <c r="AF15" s="13">
        <f t="shared" si="3"/>
        <v>5240.8729828314599</v>
      </c>
      <c r="AG15" s="13">
        <f t="shared" si="3"/>
        <v>5062.4878938015981</v>
      </c>
      <c r="AH15" s="13">
        <f t="shared" si="3"/>
        <v>5069.8330716876444</v>
      </c>
      <c r="AI15" s="13">
        <f t="shared" si="3"/>
        <v>5054.7260801481088</v>
      </c>
    </row>
    <row r="16" spans="3:60" x14ac:dyDescent="0.25">
      <c r="C16" s="28" t="s">
        <v>53</v>
      </c>
      <c r="D16">
        <v>4225.6802378959683</v>
      </c>
      <c r="E16">
        <v>3233.357994432386</v>
      </c>
      <c r="F16">
        <v>4283.6353301886502</v>
      </c>
      <c r="G16">
        <v>3613.8785577788499</v>
      </c>
      <c r="H16">
        <v>3503.3793352270404</v>
      </c>
      <c r="I16">
        <v>3423.7366630294746</v>
      </c>
      <c r="J16">
        <v>4525.2724912001713</v>
      </c>
      <c r="K16">
        <v>4068.1765033189549</v>
      </c>
      <c r="L16">
        <v>5113.8902129932703</v>
      </c>
      <c r="M16">
        <v>5017.3126961522521</v>
      </c>
      <c r="N16">
        <v>4026.4023220593999</v>
      </c>
      <c r="O16">
        <v>4085.0882077629367</v>
      </c>
      <c r="P16">
        <v>3669.1677772555304</v>
      </c>
      <c r="Q16">
        <v>3889.9971389356133</v>
      </c>
      <c r="R16">
        <v>3514.9831783731674</v>
      </c>
      <c r="S16">
        <v>4078.0479809723597</v>
      </c>
      <c r="T16">
        <v>3717.9575204270659</v>
      </c>
      <c r="U16">
        <v>3507.3579909546334</v>
      </c>
      <c r="V16">
        <v>2932.1788329918295</v>
      </c>
      <c r="W16">
        <v>3213.3317426212107</v>
      </c>
      <c r="X16">
        <v>4056.4588724735495</v>
      </c>
      <c r="Y16">
        <v>4230.684226234629</v>
      </c>
      <c r="Z16">
        <v>4362.8748318529288</v>
      </c>
      <c r="AA16">
        <v>4387.4273243712432</v>
      </c>
      <c r="AB16">
        <v>4347.2531040568165</v>
      </c>
      <c r="AC16">
        <v>4131.0461929242992</v>
      </c>
      <c r="AD16">
        <v>4055.3805191845499</v>
      </c>
      <c r="AE16">
        <v>4007.6689531790389</v>
      </c>
      <c r="AF16">
        <v>3927.5858804834997</v>
      </c>
      <c r="AG16">
        <v>3722.7010213451481</v>
      </c>
      <c r="AH16">
        <v>3703.5464291227145</v>
      </c>
      <c r="AI16">
        <v>3661.9396674746986</v>
      </c>
    </row>
    <row r="17" spans="3:35" ht="13" x14ac:dyDescent="0.3">
      <c r="C17" s="7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</row>
    <row r="18" spans="3:35" x14ac:dyDescent="0.25">
      <c r="C18" s="28" t="s">
        <v>16</v>
      </c>
      <c r="D18" s="13">
        <f>D$15*'IHS Markit'!E20</f>
        <v>2624.582460193843</v>
      </c>
      <c r="E18" s="13">
        <f>E$15*'IHS Markit'!F20</f>
        <v>1641.1999134717569</v>
      </c>
      <c r="F18" s="13">
        <f>F$15*'IHS Markit'!G20</f>
        <v>2671.9187033274889</v>
      </c>
      <c r="G18" s="13">
        <f>G$15*'IHS Markit'!H20</f>
        <v>2010.1094879655607</v>
      </c>
      <c r="H18" s="13">
        <f>H$15*'IHS Markit'!I20</f>
        <v>1981.4161824489399</v>
      </c>
      <c r="I18" s="13">
        <f>I$15*'IHS Markit'!J20</f>
        <v>1957.8654249673359</v>
      </c>
      <c r="J18" s="13">
        <f>J$15*'IHS Markit'!K20</f>
        <v>3136.0887958070721</v>
      </c>
      <c r="K18" s="13">
        <f>K$15*'IHS Markit'!L20</f>
        <v>2669.7838459321229</v>
      </c>
      <c r="L18" s="13">
        <f>L$15*'IHS Markit'!M20</f>
        <v>3570.1498412087153</v>
      </c>
      <c r="M18" s="13">
        <f>M$15*'IHS Markit'!N20</f>
        <v>3465.2230645679342</v>
      </c>
      <c r="N18" s="13">
        <f>N$15*'IHS Markit'!O20</f>
        <v>2570.2471626254537</v>
      </c>
      <c r="O18" s="13">
        <f>O$15*'IHS Markit'!P20</f>
        <v>2699.5432032610311</v>
      </c>
      <c r="P18" s="13">
        <f>P$15*'IHS Markit'!Q20</f>
        <v>2255.3856254316452</v>
      </c>
      <c r="Q18" s="13">
        <f>Q$15*'IHS Markit'!R20</f>
        <v>2436.417665791304</v>
      </c>
      <c r="R18" s="13">
        <f>R$15*'IHS Markit'!S20</f>
        <v>2024.1147983894555</v>
      </c>
      <c r="S18" s="13">
        <f>S$15*'IHS Markit'!T20</f>
        <v>2578.7554592412621</v>
      </c>
      <c r="T18" s="13">
        <f>T$15*'IHS Markit'!U20</f>
        <v>2218.585274058325</v>
      </c>
      <c r="U18" s="13">
        <f>U$15*'IHS Markit'!V20</f>
        <v>2269.5573629833643</v>
      </c>
      <c r="V18" s="13">
        <f>V$15*'IHS Markit'!W20</f>
        <v>1832.5054360920124</v>
      </c>
      <c r="W18" s="13">
        <f>W$15*'IHS Markit'!X20</f>
        <v>2207.1672753784055</v>
      </c>
      <c r="X18" s="13">
        <f>X$15*'IHS Markit'!Y20</f>
        <v>2986.9906291321327</v>
      </c>
      <c r="Y18" s="13">
        <f>Y$15*'IHS Markit'!Z20</f>
        <v>3223.2769591189185</v>
      </c>
      <c r="Z18" s="13">
        <f>Z$15*'IHS Markit'!AA20</f>
        <v>3322.2891220397191</v>
      </c>
      <c r="AA18" s="13">
        <f>AA$15*'IHS Markit'!AB20</f>
        <v>3324.8274974091842</v>
      </c>
      <c r="AB18" s="13">
        <f>AB$15*'IHS Markit'!AC20</f>
        <v>3267.2534547537953</v>
      </c>
      <c r="AC18" s="13">
        <f>AC$15*'IHS Markit'!AD20</f>
        <v>3077.1165533733033</v>
      </c>
      <c r="AD18" s="13">
        <f>AD$15*'IHS Markit'!AE20</f>
        <v>3038.8872105269338</v>
      </c>
      <c r="AE18" s="13">
        <f>AE$15*'IHS Markit'!AF20</f>
        <v>3025.7210084295875</v>
      </c>
      <c r="AF18" s="13">
        <f>AF$15*'IHS Markit'!AG20</f>
        <v>2983.7892552605931</v>
      </c>
      <c r="AG18" s="13">
        <f>AG$15*'IHS Markit'!AH20</f>
        <v>2820.9972461022171</v>
      </c>
      <c r="AH18" s="13">
        <f>AH$15*'IHS Markit'!AI20</f>
        <v>2822.6602403598304</v>
      </c>
      <c r="AI18" s="13">
        <f>AI$15*'IHS Markit'!AJ20</f>
        <v>2818.2904478664782</v>
      </c>
    </row>
    <row r="19" spans="3:35" x14ac:dyDescent="0.25">
      <c r="C19" s="3" t="s">
        <v>17</v>
      </c>
      <c r="D19" s="13">
        <f>D$15*'IHS Markit'!E21</f>
        <v>455.93382004766403</v>
      </c>
      <c r="E19" s="13">
        <f>E$15*'IHS Markit'!F21</f>
        <v>490.89205133123772</v>
      </c>
      <c r="F19" s="13">
        <f>F$15*'IHS Markit'!G21</f>
        <v>521.00062903708863</v>
      </c>
      <c r="G19" s="13">
        <f>G$15*'IHS Markit'!H21</f>
        <v>540.5417625419816</v>
      </c>
      <c r="H19" s="13">
        <f>H$15*'IHS Markit'!I21</f>
        <v>536.06164795817608</v>
      </c>
      <c r="I19" s="13">
        <f>I$15*'IHS Markit'!J21</f>
        <v>539.34261726154273</v>
      </c>
      <c r="J19" s="13">
        <f>J$15*'IHS Markit'!K21</f>
        <v>531.04909844797726</v>
      </c>
      <c r="K19" s="13">
        <f>K$15*'IHS Markit'!L21</f>
        <v>535.13500913055429</v>
      </c>
      <c r="L19" s="13">
        <f>L$15*'IHS Markit'!M21</f>
        <v>560.10649247653464</v>
      </c>
      <c r="M19" s="13">
        <f>M$15*'IHS Markit'!N21</f>
        <v>572.55593200583064</v>
      </c>
      <c r="N19" s="13">
        <f>N$15*'IHS Markit'!O21</f>
        <v>569.2110277955835</v>
      </c>
      <c r="O19" s="13">
        <f>O$15*'IHS Markit'!P21</f>
        <v>551.1875742487349</v>
      </c>
      <c r="P19" s="13">
        <f>P$15*'IHS Markit'!Q21</f>
        <v>557.06459542805158</v>
      </c>
      <c r="Q19" s="13">
        <f>Q$15*'IHS Markit'!R21</f>
        <v>566.70398596064126</v>
      </c>
      <c r="R19" s="13">
        <f>R$15*'IHS Markit'!S21</f>
        <v>578.36075258751112</v>
      </c>
      <c r="S19" s="13">
        <f>S$15*'IHS Markit'!T21</f>
        <v>575.89138366562929</v>
      </c>
      <c r="T19" s="13">
        <f>T$15*'IHS Markit'!U21</f>
        <v>570.64525013020068</v>
      </c>
      <c r="U19" s="13">
        <f>U$15*'IHS Markit'!V21</f>
        <v>498.36626245883207</v>
      </c>
      <c r="V19" s="13">
        <f>V$15*'IHS Markit'!W21</f>
        <v>448.74441123976288</v>
      </c>
      <c r="W19" s="13">
        <f>W$15*'IHS Markit'!X21</f>
        <v>434.98739961908518</v>
      </c>
      <c r="X19" s="13">
        <f>X$15*'IHS Markit'!Y21</f>
        <v>458.50813075849328</v>
      </c>
      <c r="Y19" s="13">
        <f>Y$15*'IHS Markit'!Z21</f>
        <v>441.48766073465441</v>
      </c>
      <c r="Z19" s="13">
        <f>Z$15*'IHS Markit'!AA21</f>
        <v>450.59504914867165</v>
      </c>
      <c r="AA19" s="13">
        <f>AA$15*'IHS Markit'!AB21</f>
        <v>456.5600983688264</v>
      </c>
      <c r="AB19" s="13">
        <f>AB$15*'IHS Markit'!AC21</f>
        <v>457.67828961767378</v>
      </c>
      <c r="AC19" s="13">
        <f>AC$15*'IHS Markit'!AD21</f>
        <v>462.46353932815009</v>
      </c>
      <c r="AD19" s="13">
        <f>AD$15*'IHS Markit'!AE21</f>
        <v>461.31883964744634</v>
      </c>
      <c r="AE19" s="13">
        <f>AE$15*'IHS Markit'!AF21</f>
        <v>460.35342819403087</v>
      </c>
      <c r="AF19" s="13">
        <f>AF$15*'IHS Markit'!AG21</f>
        <v>458.94632434369549</v>
      </c>
      <c r="AG19" s="13">
        <f>AG$15*'IHS Markit'!AH21</f>
        <v>455.2164508172437</v>
      </c>
      <c r="AH19" s="13">
        <f>AH$15*'IHS Markit'!AI21</f>
        <v>454.0254301573068</v>
      </c>
      <c r="AI19" s="13">
        <f>AI$15*'IHS Markit'!AJ21</f>
        <v>455.72317232139244</v>
      </c>
    </row>
    <row r="20" spans="3:35" x14ac:dyDescent="0.25">
      <c r="C20" s="3" t="s">
        <v>18</v>
      </c>
      <c r="D20" s="13">
        <f>D$15*'IHS Markit'!E22</f>
        <v>75.346735373421055</v>
      </c>
      <c r="E20" s="13">
        <f>E$15*'IHS Markit'!F22</f>
        <v>78.479520670551381</v>
      </c>
      <c r="F20" s="13">
        <f>F$15*'IHS Markit'!G22</f>
        <v>77.551250700495387</v>
      </c>
      <c r="G20" s="13">
        <f>G$15*'IHS Markit'!H22</f>
        <v>73.335251869871314</v>
      </c>
      <c r="H20" s="13">
        <f>H$15*'IHS Markit'!I22</f>
        <v>70.365761569648214</v>
      </c>
      <c r="I20" s="13">
        <f>I$15*'IHS Markit'!J22</f>
        <v>71.012611437058638</v>
      </c>
      <c r="J20" s="13">
        <f>J$15*'IHS Markit'!K22</f>
        <v>67.763136596482326</v>
      </c>
      <c r="K20" s="13">
        <f>K$15*'IHS Markit'!L22</f>
        <v>67.580129917821466</v>
      </c>
      <c r="L20" s="13">
        <f>L$15*'IHS Markit'!M22</f>
        <v>69.057565794975531</v>
      </c>
      <c r="M20" s="13">
        <f>M$15*'IHS Markit'!N22</f>
        <v>67.53653888032855</v>
      </c>
      <c r="N20" s="13">
        <f>N$15*'IHS Markit'!O22</f>
        <v>68.322916750944799</v>
      </c>
      <c r="O20" s="13">
        <f>O$15*'IHS Markit'!P22</f>
        <v>66.564056645607806</v>
      </c>
      <c r="P20" s="13">
        <f>P$15*'IHS Markit'!Q22</f>
        <v>71.617220743897434</v>
      </c>
      <c r="Q20" s="13">
        <f>Q$15*'IHS Markit'!R22</f>
        <v>70.501998792167726</v>
      </c>
      <c r="R20" s="13">
        <f>R$15*'IHS Markit'!S22</f>
        <v>71.220566004996115</v>
      </c>
      <c r="S20" s="13">
        <f>S$15*'IHS Markit'!T22</f>
        <v>70.571785110713193</v>
      </c>
      <c r="T20" s="13">
        <f>T$15*'IHS Markit'!U22</f>
        <v>67.596208249702073</v>
      </c>
      <c r="U20" s="13">
        <f>U$15*'IHS Markit'!V22</f>
        <v>58.267381964645956</v>
      </c>
      <c r="V20" s="13">
        <f>V$15*'IHS Markit'!W22</f>
        <v>54.729122965926614</v>
      </c>
      <c r="W20" s="13">
        <f>W$15*'IHS Markit'!X22</f>
        <v>48.962453965712172</v>
      </c>
      <c r="X20" s="13">
        <f>X$15*'IHS Markit'!Y22</f>
        <v>52.231009434931394</v>
      </c>
      <c r="Y20" s="13">
        <f>Y$15*'IHS Markit'!Z22</f>
        <v>49.096155308979363</v>
      </c>
      <c r="Z20" s="13">
        <f>Z$15*'IHS Markit'!AA22</f>
        <v>51.153587665790347</v>
      </c>
      <c r="AA20" s="13">
        <f>AA$15*'IHS Markit'!AB22</f>
        <v>51.788141424397303</v>
      </c>
      <c r="AB20" s="13">
        <f>AB$15*'IHS Markit'!AC22</f>
        <v>52.714274634139159</v>
      </c>
      <c r="AC20" s="13">
        <f>AC$15*'IHS Markit'!AD22</f>
        <v>52.214272447854654</v>
      </c>
      <c r="AD20" s="13">
        <f>AD$15*'IHS Markit'!AE22</f>
        <v>52.077289973640873</v>
      </c>
      <c r="AE20" s="13">
        <f>AE$15*'IHS Markit'!AF22</f>
        <v>51.970668984875424</v>
      </c>
      <c r="AF20" s="13">
        <f>AF$15*'IHS Markit'!AG22</f>
        <v>52.075772381039158</v>
      </c>
      <c r="AG20" s="13">
        <f>AG$15*'IHS Markit'!AH22</f>
        <v>52.006302923678746</v>
      </c>
      <c r="AH20" s="13">
        <f>AH$15*'IHS Markit'!AI22</f>
        <v>51.893960868313847</v>
      </c>
      <c r="AI20" s="13">
        <f>AI$15*'IHS Markit'!AJ22</f>
        <v>51.670279552264105</v>
      </c>
    </row>
    <row r="21" spans="3:35" x14ac:dyDescent="0.25">
      <c r="C21" s="3" t="s">
        <v>19</v>
      </c>
      <c r="D21" s="13">
        <f>D$15*'IHS Markit'!E23</f>
        <v>108.52453803257163</v>
      </c>
      <c r="E21" s="13">
        <f>E$15*'IHS Markit'!F23</f>
        <v>106.62275489216098</v>
      </c>
      <c r="F21" s="13">
        <f>F$15*'IHS Markit'!G23</f>
        <v>111.41007752674929</v>
      </c>
      <c r="G21" s="13">
        <f>G$15*'IHS Markit'!H23</f>
        <v>108.37695407737398</v>
      </c>
      <c r="H21" s="13">
        <f>H$15*'IHS Markit'!I23</f>
        <v>111.6933218387298</v>
      </c>
      <c r="I21" s="13">
        <f>I$15*'IHS Markit'!J23</f>
        <v>114.22035372404886</v>
      </c>
      <c r="J21" s="13">
        <f>J$15*'IHS Markit'!K23</f>
        <v>114.60084024381558</v>
      </c>
      <c r="K21" s="13">
        <f>K$15*'IHS Markit'!L23</f>
        <v>115.50959891572948</v>
      </c>
      <c r="L21" s="13">
        <f>L$15*'IHS Markit'!M23</f>
        <v>116.1520728010377</v>
      </c>
      <c r="M21" s="13">
        <f>M$15*'IHS Markit'!N23</f>
        <v>116.72252423746194</v>
      </c>
      <c r="N21" s="13">
        <f>N$15*'IHS Markit'!O23</f>
        <v>114.81430197120469</v>
      </c>
      <c r="O21" s="13">
        <f>O$15*'IHS Markit'!P23</f>
        <v>113.0694514811602</v>
      </c>
      <c r="P21" s="13">
        <f>P$15*'IHS Markit'!Q23</f>
        <v>114.3767587160137</v>
      </c>
      <c r="Q21" s="13">
        <f>Q$15*'IHS Markit'!R23</f>
        <v>113.74737886974761</v>
      </c>
      <c r="R21" s="13">
        <f>R$15*'IHS Markit'!S23</f>
        <v>116.53957622197456</v>
      </c>
      <c r="S21" s="13">
        <f>S$15*'IHS Markit'!T23</f>
        <v>121.20417441090223</v>
      </c>
      <c r="T21" s="13">
        <f>T$15*'IHS Markit'!U23</f>
        <v>121.47317325391333</v>
      </c>
      <c r="U21" s="13">
        <f>U$15*'IHS Markit'!V23</f>
        <v>117.98987969942819</v>
      </c>
      <c r="V21" s="13">
        <f>V$15*'IHS Markit'!W23</f>
        <v>117.82948630454848</v>
      </c>
      <c r="W21" s="13">
        <f>W$15*'IHS Markit'!X23</f>
        <v>113.90893831011246</v>
      </c>
      <c r="X21" s="13">
        <f>X$15*'IHS Markit'!Y23</f>
        <v>118.2804023976465</v>
      </c>
      <c r="Y21" s="13">
        <f>Y$15*'IHS Markit'!Z23</f>
        <v>117.28211871010103</v>
      </c>
      <c r="Z21" s="13">
        <f>Z$15*'IHS Markit'!AA23</f>
        <v>121.46417992946652</v>
      </c>
      <c r="AA21" s="13">
        <f>AA$15*'IHS Markit'!AB23</f>
        <v>126.06680350234802</v>
      </c>
      <c r="AB21" s="13">
        <f>AB$15*'IHS Markit'!AC23</f>
        <v>127.93686527476609</v>
      </c>
      <c r="AC21" s="13">
        <f>AC$15*'IHS Markit'!AD23</f>
        <v>127.97182168473221</v>
      </c>
      <c r="AD21" s="13">
        <f>AD$15*'IHS Markit'!AE23</f>
        <v>129.00197858149431</v>
      </c>
      <c r="AE21" s="13">
        <f>AE$15*'IHS Markit'!AF23</f>
        <v>128.77534523199881</v>
      </c>
      <c r="AF21" s="13">
        <f>AF$15*'IHS Markit'!AG23</f>
        <v>127.8357163880827</v>
      </c>
      <c r="AG21" s="13">
        <f>AG$15*'IHS Markit'!AH23</f>
        <v>127.6569939896398</v>
      </c>
      <c r="AH21" s="13">
        <f>AH$15*'IHS Markit'!AI23</f>
        <v>128.13335571096684</v>
      </c>
      <c r="AI21" s="13">
        <f>AI$15*'IHS Markit'!AJ23</f>
        <v>128.00182496733635</v>
      </c>
    </row>
    <row r="22" spans="3:35" x14ac:dyDescent="0.25">
      <c r="C22" s="3" t="s">
        <v>20</v>
      </c>
      <c r="D22" s="13">
        <f>D$15*'IHS Markit'!E24</f>
        <v>294.71627924771445</v>
      </c>
      <c r="E22" s="13">
        <f>E$15*'IHS Markit'!F24</f>
        <v>297.8888097863005</v>
      </c>
      <c r="F22" s="13">
        <f>F$15*'IHS Markit'!G24</f>
        <v>308.47979752569881</v>
      </c>
      <c r="G22" s="13">
        <f>G$15*'IHS Markit'!H24</f>
        <v>293.92400575320352</v>
      </c>
      <c r="H22" s="13">
        <f>H$15*'IHS Markit'!I24</f>
        <v>310.82134114371439</v>
      </c>
      <c r="I22" s="13">
        <f>I$15*'IHS Markit'!J24</f>
        <v>314.8528327684067</v>
      </c>
      <c r="J22" s="13">
        <f>J$15*'IHS Markit'!K24</f>
        <v>297.27758208382801</v>
      </c>
      <c r="K22" s="13">
        <f>K$15*'IHS Markit'!L24</f>
        <v>305.62390114217249</v>
      </c>
      <c r="L22" s="13">
        <f>L$15*'IHS Markit'!M24</f>
        <v>315.38762787911088</v>
      </c>
      <c r="M22" s="13">
        <f>M$15*'IHS Markit'!N24</f>
        <v>320.56563244998233</v>
      </c>
      <c r="N22" s="13">
        <f>N$15*'IHS Markit'!O24</f>
        <v>309.1933919084384</v>
      </c>
      <c r="O22" s="13">
        <f>O$15*'IHS Markit'!P24</f>
        <v>310.18356790530754</v>
      </c>
      <c r="P22" s="13">
        <f>P$15*'IHS Markit'!Q24</f>
        <v>312.35742692283992</v>
      </c>
      <c r="Q22" s="13">
        <f>Q$15*'IHS Markit'!R24</f>
        <v>309.4127373957474</v>
      </c>
      <c r="R22" s="13">
        <f>R$15*'IHS Markit'!S24</f>
        <v>313.59954658377671</v>
      </c>
      <c r="S22" s="13">
        <f>S$15*'IHS Markit'!T24</f>
        <v>322.92125043412096</v>
      </c>
      <c r="T22" s="13">
        <f>T$15*'IHS Markit'!U24</f>
        <v>327.02144767918827</v>
      </c>
      <c r="U22" s="13">
        <f>U$15*'IHS Markit'!V24</f>
        <v>275.67372036873621</v>
      </c>
      <c r="V22" s="13">
        <f>V$15*'IHS Markit'!W24</f>
        <v>268.42500496354</v>
      </c>
      <c r="W22" s="13">
        <f>W$15*'IHS Markit'!X24</f>
        <v>284.08250782082609</v>
      </c>
      <c r="X22" s="13">
        <f>X$15*'IHS Markit'!Y24</f>
        <v>283.35042205296929</v>
      </c>
      <c r="Y22" s="13">
        <f>Y$15*'IHS Markit'!Z24</f>
        <v>271.14805772174776</v>
      </c>
      <c r="Z22" s="13">
        <f>Z$15*'IHS Markit'!AA24</f>
        <v>274.34082639763147</v>
      </c>
      <c r="AA22" s="13">
        <f>AA$15*'IHS Markit'!AB24</f>
        <v>281.54788229690718</v>
      </c>
      <c r="AB22" s="13">
        <f>AB$15*'IHS Markit'!AC24</f>
        <v>285.87086260377578</v>
      </c>
      <c r="AC22" s="13">
        <f>AC$15*'IHS Markit'!AD24</f>
        <v>288.96118221498972</v>
      </c>
      <c r="AD22" s="13">
        <f>AD$15*'IHS Markit'!AE24</f>
        <v>293.15533936133511</v>
      </c>
      <c r="AE22" s="13">
        <f>AE$15*'IHS Markit'!AF24</f>
        <v>293.38008121110914</v>
      </c>
      <c r="AF22" s="13">
        <f>AF$15*'IHS Markit'!AG24</f>
        <v>300.92575190988572</v>
      </c>
      <c r="AG22" s="13">
        <f>AG$15*'IHS Markit'!AH24</f>
        <v>298.89355109835651</v>
      </c>
      <c r="AH22" s="13">
        <f>AH$15*'IHS Markit'!AI24</f>
        <v>298.76366297965069</v>
      </c>
      <c r="AI22" s="13">
        <f>AI$15*'IHS Markit'!AJ24</f>
        <v>297.45840049726849</v>
      </c>
    </row>
    <row r="23" spans="3:35" x14ac:dyDescent="0.25">
      <c r="C23" s="3" t="s">
        <v>21</v>
      </c>
      <c r="D23" s="13">
        <f>D$15*'IHS Markit'!E25</f>
        <v>9.3851167578171388</v>
      </c>
      <c r="E23" s="13">
        <f>E$15*'IHS Markit'!F25</f>
        <v>10.068311081520442</v>
      </c>
      <c r="F23" s="13">
        <f>F$15*'IHS Markit'!G25</f>
        <v>10.290033814051757</v>
      </c>
      <c r="G23" s="13">
        <f>G$15*'IHS Markit'!H25</f>
        <v>9.7591647899426395</v>
      </c>
      <c r="H23" s="13">
        <f>H$15*'IHS Markit'!I25</f>
        <v>9.3045911497023024</v>
      </c>
      <c r="I23" s="13">
        <f>I$15*'IHS Markit'!J25</f>
        <v>10.0089175301241</v>
      </c>
      <c r="J23" s="13">
        <f>J$15*'IHS Markit'!K25</f>
        <v>9.6148714121219978</v>
      </c>
      <c r="K23" s="13">
        <f>K$15*'IHS Markit'!L25</f>
        <v>8.8976439509299592</v>
      </c>
      <c r="L23" s="13">
        <f>L$15*'IHS Markit'!M25</f>
        <v>9.0625281642195414</v>
      </c>
      <c r="M23" s="13">
        <f>M$15*'IHS Markit'!N25</f>
        <v>9.2003740039065249</v>
      </c>
      <c r="N23" s="13">
        <f>N$15*'IHS Markit'!O25</f>
        <v>8.9167546263213779</v>
      </c>
      <c r="O23" s="13">
        <f>O$15*'IHS Markit'!P25</f>
        <v>9.2822710048101271</v>
      </c>
      <c r="P23" s="13">
        <f>P$15*'IHS Markit'!Q25</f>
        <v>9.3247701367996321</v>
      </c>
      <c r="Q23" s="13">
        <f>Q$15*'IHS Markit'!R25</f>
        <v>9.7237058067697344</v>
      </c>
      <c r="R23" s="13">
        <f>R$15*'IHS Markit'!S25</f>
        <v>9.2720324139388257</v>
      </c>
      <c r="S23" s="13">
        <f>S$15*'IHS Markit'!T25</f>
        <v>8.888750625286221</v>
      </c>
      <c r="T23" s="13">
        <f>T$15*'IHS Markit'!U25</f>
        <v>9.0030955423761903</v>
      </c>
      <c r="U23" s="13">
        <f>U$15*'IHS Markit'!V25</f>
        <v>7.7669805079607377</v>
      </c>
      <c r="V23" s="13">
        <f>V$15*'IHS Markit'!W25</f>
        <v>7.9986802781061339</v>
      </c>
      <c r="W23" s="13">
        <f>W$15*'IHS Markit'!X25</f>
        <v>8.212567462316537</v>
      </c>
      <c r="X23" s="13">
        <f>X$15*'IHS Markit'!Y25</f>
        <v>8.5695869905863216</v>
      </c>
      <c r="Y23" s="13">
        <f>Y$15*'IHS Markit'!Z25</f>
        <v>7.6187829206301299</v>
      </c>
      <c r="Z23" s="13">
        <f>Z$15*'IHS Markit'!AA25</f>
        <v>7.8634093308172091</v>
      </c>
      <c r="AA23" s="13">
        <f>AA$15*'IHS Markit'!AB25</f>
        <v>7.8327240420856041</v>
      </c>
      <c r="AB23" s="13">
        <f>AB$15*'IHS Markit'!AC25</f>
        <v>7.906145163122777</v>
      </c>
      <c r="AC23" s="13">
        <f>AC$15*'IHS Markit'!AD25</f>
        <v>7.7239617933790647</v>
      </c>
      <c r="AD23" s="13">
        <f>AD$15*'IHS Markit'!AE25</f>
        <v>7.5732272767676463</v>
      </c>
      <c r="AE23" s="13">
        <f>AE$15*'IHS Markit'!AF25</f>
        <v>7.3962015366222751</v>
      </c>
      <c r="AF23" s="13">
        <f>AF$15*'IHS Markit'!AG25</f>
        <v>7.2409156681831455</v>
      </c>
      <c r="AG23" s="13">
        <f>AG$15*'IHS Markit'!AH25</f>
        <v>7.1061222160184485</v>
      </c>
      <c r="AH23" s="13">
        <f>AH$15*'IHS Markit'!AI25</f>
        <v>6.9951155120738067</v>
      </c>
      <c r="AI23" s="13">
        <f>AI$15*'IHS Markit'!AJ25</f>
        <v>6.8806532542834589</v>
      </c>
    </row>
    <row r="24" spans="3:35" x14ac:dyDescent="0.25">
      <c r="C24" s="3" t="s">
        <v>22</v>
      </c>
      <c r="D24" s="13">
        <f>D$15*'IHS Markit'!E26</f>
        <v>37.442456959481518</v>
      </c>
      <c r="E24" s="13">
        <f>E$15*'IHS Markit'!F26</f>
        <v>43.54482412605153</v>
      </c>
      <c r="F24" s="13">
        <f>F$15*'IHS Markit'!G26</f>
        <v>44.614884638561335</v>
      </c>
      <c r="G24" s="13">
        <f>G$15*'IHS Markit'!H26</f>
        <v>47.614787116732309</v>
      </c>
      <c r="H24" s="13">
        <f>H$15*'IHS Markit'!I26</f>
        <v>48.461041226097223</v>
      </c>
      <c r="I24" s="13">
        <f>I$15*'IHS Markit'!J26</f>
        <v>52.287832922286562</v>
      </c>
      <c r="J24" s="13">
        <f>J$15*'IHS Markit'!K26</f>
        <v>53.824379514946955</v>
      </c>
      <c r="K24" s="13">
        <f>K$15*'IHS Markit'!L26</f>
        <v>51.567674046454812</v>
      </c>
      <c r="L24" s="13">
        <f>L$15*'IHS Markit'!M26</f>
        <v>53.637543372507906</v>
      </c>
      <c r="M24" s="13">
        <f>M$15*'IHS Markit'!N26</f>
        <v>58.203808762538536</v>
      </c>
      <c r="N24" s="13">
        <f>N$15*'IHS Markit'!O26</f>
        <v>57.703736677062203</v>
      </c>
      <c r="O24" s="13">
        <f>O$15*'IHS Markit'!P26</f>
        <v>54.76312206183691</v>
      </c>
      <c r="P24" s="13">
        <f>P$15*'IHS Markit'!Q26</f>
        <v>53.866966845364615</v>
      </c>
      <c r="Q24" s="13">
        <f>Q$15*'IHS Markit'!R26</f>
        <v>53.60353027707572</v>
      </c>
      <c r="R24" s="13">
        <f>R$15*'IHS Markit'!S26</f>
        <v>52.164445400185116</v>
      </c>
      <c r="S24" s="13">
        <f>S$15*'IHS Markit'!T26</f>
        <v>52.926761600124145</v>
      </c>
      <c r="T24" s="13">
        <f>T$15*'IHS Markit'!U26</f>
        <v>48.672234284506139</v>
      </c>
      <c r="U24" s="13">
        <f>U$15*'IHS Markit'!V26</f>
        <v>45.540492799286866</v>
      </c>
      <c r="V24" s="13">
        <f>V$15*'IHS Markit'!W26</f>
        <v>33.190076451169809</v>
      </c>
      <c r="W24" s="13">
        <f>W$15*'IHS Markit'!X26</f>
        <v>30.805709965659613</v>
      </c>
      <c r="X24" s="13">
        <f>X$15*'IHS Markit'!Y26</f>
        <v>31.338846425582155</v>
      </c>
      <c r="Y24" s="13">
        <f>Y$15*'IHS Markit'!Z26</f>
        <v>30.304858134949455</v>
      </c>
      <c r="Z24" s="13">
        <f>Z$15*'IHS Markit'!AA26</f>
        <v>30.662229222567543</v>
      </c>
      <c r="AA24" s="13">
        <f>AA$15*'IHS Markit'!AB26</f>
        <v>30.626244881801401</v>
      </c>
      <c r="AB24" s="13">
        <f>AB$15*'IHS Markit'!AC26</f>
        <v>30.485118179905864</v>
      </c>
      <c r="AC24" s="13">
        <f>AC$15*'IHS Markit'!AD26</f>
        <v>30.476336224309428</v>
      </c>
      <c r="AD24" s="13">
        <f>AD$15*'IHS Markit'!AE26</f>
        <v>30.58461580435937</v>
      </c>
      <c r="AE24" s="13">
        <f>AE$15*'IHS Markit'!AF26</f>
        <v>30.234650575252115</v>
      </c>
      <c r="AF24" s="13">
        <f>AF$15*'IHS Markit'!AG26</f>
        <v>29.864174115203351</v>
      </c>
      <c r="AG24" s="13">
        <f>AG$15*'IHS Markit'!AH26</f>
        <v>29.703796582740019</v>
      </c>
      <c r="AH24" s="13">
        <f>AH$15*'IHS Markit'!AI26</f>
        <v>29.6217192634974</v>
      </c>
      <c r="AI24" s="13">
        <f>AI$15*'IHS Markit'!AJ26</f>
        <v>29.50626395669174</v>
      </c>
    </row>
    <row r="26" spans="3:35" ht="13" x14ac:dyDescent="0.3">
      <c r="D26" s="7">
        <v>2016</v>
      </c>
      <c r="E26" s="7">
        <v>2017</v>
      </c>
      <c r="F26" s="7">
        <v>2018</v>
      </c>
      <c r="G26" s="7">
        <v>2019</v>
      </c>
      <c r="H26" s="7">
        <v>2020</v>
      </c>
      <c r="I26" s="7">
        <v>2021</v>
      </c>
      <c r="J26" s="7">
        <v>2022</v>
      </c>
      <c r="K26" s="7">
        <v>2023</v>
      </c>
    </row>
    <row r="27" spans="3:35" x14ac:dyDescent="0.25">
      <c r="C27" s="3" t="s">
        <v>15</v>
      </c>
      <c r="D27" s="13">
        <f>AVERAGE(D15:G15)</f>
        <v>4450.1812245470619</v>
      </c>
      <c r="E27" s="13">
        <f>AVERAGE(H15:K15)</f>
        <v>4597.18352310095</v>
      </c>
      <c r="F27" s="13">
        <f>AVERAGE(L15:O15)</f>
        <v>5383.714715082946</v>
      </c>
      <c r="G27" s="13">
        <f>AVERAGE(P15:S15)</f>
        <v>4717.0894546590898</v>
      </c>
      <c r="H27" s="13">
        <f>AVERAGE(T15:W15)</f>
        <v>4377.7460379575487</v>
      </c>
      <c r="I27" s="13">
        <f>AVERAGE(X15:AA15)</f>
        <v>5400.3999103758924</v>
      </c>
      <c r="J27" s="13">
        <f>AVERAGE(AB15:AE15)</f>
        <v>5382.3748694129208</v>
      </c>
      <c r="K27" s="13">
        <f>AVERAGE(AF15:AI15)</f>
        <v>5106.9800071172031</v>
      </c>
    </row>
    <row r="28" spans="3:35" x14ac:dyDescent="0.25">
      <c r="C28" s="3" t="s">
        <v>16</v>
      </c>
      <c r="D28" s="13">
        <f>AVERAGE(D18:G18)</f>
        <v>2236.9526412396626</v>
      </c>
      <c r="E28" s="13">
        <f t="shared" ref="E28:E34" si="4">AVERAGE(H18:K18)</f>
        <v>2436.2885622888675</v>
      </c>
      <c r="F28" s="13">
        <f t="shared" ref="F28:F34" si="5">AVERAGE(L18:O18)</f>
        <v>3076.2908179157835</v>
      </c>
      <c r="G28" s="13">
        <f t="shared" ref="G28:G34" si="6">AVERAGE(P18:S18)</f>
        <v>2323.6683872134167</v>
      </c>
      <c r="H28" s="13">
        <f t="shared" ref="H28:H34" si="7">AVERAGE(T18:W18)</f>
        <v>2131.9538371280269</v>
      </c>
      <c r="I28" s="13">
        <f t="shared" ref="I28:I34" si="8">AVERAGE(X18:AA18)</f>
        <v>3214.3460519249884</v>
      </c>
      <c r="J28" s="13">
        <f t="shared" ref="J28:J34" si="9">AVERAGE(AB18:AE18)</f>
        <v>3102.2445567709046</v>
      </c>
      <c r="K28" s="13">
        <f t="shared" ref="K28:K34" si="10">AVERAGE(AF18:AI18)</f>
        <v>2861.4342973972798</v>
      </c>
    </row>
    <row r="29" spans="3:35" x14ac:dyDescent="0.25">
      <c r="C29" s="3" t="s">
        <v>17</v>
      </c>
      <c r="D29" s="13">
        <f t="shared" ref="D29:D34" si="11">AVERAGE(D19:G19)</f>
        <v>502.09206573949297</v>
      </c>
      <c r="E29" s="13">
        <f t="shared" si="4"/>
        <v>535.39709319956262</v>
      </c>
      <c r="F29" s="13">
        <f t="shared" si="5"/>
        <v>563.26525663167092</v>
      </c>
      <c r="G29" s="13">
        <f t="shared" si="6"/>
        <v>569.50517941045837</v>
      </c>
      <c r="H29" s="13">
        <f t="shared" si="7"/>
        <v>488.1858308619702</v>
      </c>
      <c r="I29" s="13">
        <f t="shared" si="8"/>
        <v>451.78773475266144</v>
      </c>
      <c r="J29" s="13">
        <f t="shared" si="9"/>
        <v>460.45352419682524</v>
      </c>
      <c r="K29" s="13">
        <f t="shared" si="10"/>
        <v>455.97784440990961</v>
      </c>
    </row>
    <row r="30" spans="3:35" x14ac:dyDescent="0.25">
      <c r="C30" s="3" t="s">
        <v>18</v>
      </c>
      <c r="D30" s="13">
        <f t="shared" si="11"/>
        <v>76.178189653584781</v>
      </c>
      <c r="E30" s="13">
        <f t="shared" si="4"/>
        <v>69.180409880252654</v>
      </c>
      <c r="F30" s="13">
        <f t="shared" si="5"/>
        <v>67.870269517964175</v>
      </c>
      <c r="G30" s="13">
        <f t="shared" si="6"/>
        <v>70.977892662943617</v>
      </c>
      <c r="H30" s="13">
        <f t="shared" si="7"/>
        <v>57.388791786496704</v>
      </c>
      <c r="I30" s="13">
        <f t="shared" si="8"/>
        <v>51.067223458524602</v>
      </c>
      <c r="J30" s="13">
        <f t="shared" si="9"/>
        <v>52.244126510127529</v>
      </c>
      <c r="K30" s="13">
        <f t="shared" si="10"/>
        <v>51.911578931323966</v>
      </c>
    </row>
    <row r="31" spans="3:35" x14ac:dyDescent="0.25">
      <c r="C31" s="3" t="s">
        <v>19</v>
      </c>
      <c r="D31" s="13">
        <f t="shared" si="11"/>
        <v>108.73358113221397</v>
      </c>
      <c r="E31" s="13">
        <f t="shared" si="4"/>
        <v>114.00602868058094</v>
      </c>
      <c r="F31" s="13">
        <f t="shared" si="5"/>
        <v>115.18958762271612</v>
      </c>
      <c r="G31" s="13">
        <f t="shared" si="6"/>
        <v>116.46697205465952</v>
      </c>
      <c r="H31" s="13">
        <f t="shared" si="7"/>
        <v>117.80036939200062</v>
      </c>
      <c r="I31" s="13">
        <f t="shared" si="8"/>
        <v>120.77337613489051</v>
      </c>
      <c r="J31" s="13">
        <f t="shared" si="9"/>
        <v>128.42150269324787</v>
      </c>
      <c r="K31" s="13">
        <f t="shared" si="10"/>
        <v>127.90697276400643</v>
      </c>
    </row>
    <row r="32" spans="3:35" x14ac:dyDescent="0.25">
      <c r="C32" s="3" t="s">
        <v>20</v>
      </c>
      <c r="D32" s="13">
        <f t="shared" si="11"/>
        <v>298.75222307822935</v>
      </c>
      <c r="E32" s="13">
        <f t="shared" si="4"/>
        <v>307.14391428453041</v>
      </c>
      <c r="F32" s="13">
        <f t="shared" si="5"/>
        <v>313.83255503570979</v>
      </c>
      <c r="G32" s="13">
        <f t="shared" si="6"/>
        <v>314.57274033412125</v>
      </c>
      <c r="H32" s="13">
        <f t="shared" si="7"/>
        <v>288.80067020807263</v>
      </c>
      <c r="I32" s="13">
        <f t="shared" si="8"/>
        <v>277.59679711731388</v>
      </c>
      <c r="J32" s="13">
        <f t="shared" si="9"/>
        <v>290.34186634780247</v>
      </c>
      <c r="K32" s="13">
        <f t="shared" si="10"/>
        <v>299.01034162129037</v>
      </c>
    </row>
    <row r="33" spans="3:35" x14ac:dyDescent="0.25">
      <c r="C33" s="3" t="s">
        <v>21</v>
      </c>
      <c r="D33" s="13">
        <f t="shared" si="11"/>
        <v>9.8756566108329942</v>
      </c>
      <c r="E33" s="13">
        <f t="shared" si="4"/>
        <v>9.4565060107195897</v>
      </c>
      <c r="F33" s="13">
        <f t="shared" si="5"/>
        <v>9.1154819498143933</v>
      </c>
      <c r="G33" s="13">
        <f t="shared" si="6"/>
        <v>9.3023147456986024</v>
      </c>
      <c r="H33" s="13">
        <f t="shared" si="7"/>
        <v>8.245330947689899</v>
      </c>
      <c r="I33" s="13">
        <f t="shared" si="8"/>
        <v>7.9711258210298164</v>
      </c>
      <c r="J33" s="13">
        <f t="shared" si="9"/>
        <v>7.6498839424729406</v>
      </c>
      <c r="K33" s="13">
        <f t="shared" si="10"/>
        <v>7.0557016626397147</v>
      </c>
    </row>
    <row r="34" spans="3:35" ht="16" customHeight="1" x14ac:dyDescent="0.25">
      <c r="C34" s="3" t="s">
        <v>22</v>
      </c>
      <c r="D34" s="13">
        <f t="shared" si="11"/>
        <v>43.304238210206677</v>
      </c>
      <c r="E34" s="13">
        <f t="shared" si="4"/>
        <v>51.535231927446382</v>
      </c>
      <c r="F34" s="13">
        <f t="shared" si="5"/>
        <v>56.077052718486385</v>
      </c>
      <c r="G34" s="13">
        <f t="shared" si="6"/>
        <v>53.140426030687401</v>
      </c>
      <c r="H34" s="13">
        <f t="shared" si="7"/>
        <v>39.552128375155604</v>
      </c>
      <c r="I34" s="13">
        <f t="shared" si="8"/>
        <v>30.733044666225137</v>
      </c>
      <c r="J34" s="13">
        <f t="shared" si="9"/>
        <v>30.445180195956695</v>
      </c>
      <c r="K34" s="13">
        <f t="shared" si="10"/>
        <v>29.673988479533126</v>
      </c>
    </row>
    <row r="35" spans="3:35" ht="16" customHeight="1" x14ac:dyDescent="0.25">
      <c r="C35" s="3"/>
      <c r="D35" s="13"/>
      <c r="E35" s="13"/>
      <c r="F35" s="13"/>
      <c r="G35" s="13"/>
      <c r="H35" s="13"/>
      <c r="I35" s="13"/>
      <c r="J35" s="13"/>
      <c r="K35" s="13"/>
    </row>
    <row r="36" spans="3:35" ht="16" customHeight="1" x14ac:dyDescent="0.3">
      <c r="C36" s="29" t="s">
        <v>54</v>
      </c>
      <c r="D36" s="13"/>
      <c r="E36" s="13"/>
      <c r="F36" s="13"/>
      <c r="G36" s="13"/>
      <c r="H36" s="13"/>
      <c r="I36" s="13"/>
      <c r="J36" s="13"/>
      <c r="K36" s="13"/>
    </row>
    <row r="37" spans="3:35" s="30" customFormat="1" x14ac:dyDescent="0.25">
      <c r="C37" s="30" t="s">
        <v>16</v>
      </c>
      <c r="D37" s="31">
        <f>D$16*'IHS Markit'!E20</f>
        <v>2312.0089351892339</v>
      </c>
      <c r="E37" s="31">
        <f>E$16*'IHS Markit'!F20</f>
        <v>1385.1154495911533</v>
      </c>
      <c r="F37" s="31">
        <f>F$16*'IHS Markit'!G20</f>
        <v>2332.0481477087806</v>
      </c>
      <c r="G37" s="31">
        <f>G$16*'IHS Markit'!H20</f>
        <v>1703.3648981060214</v>
      </c>
      <c r="H37" s="31">
        <f>H$16*'IHS Markit'!I20</f>
        <v>1660.4154984754443</v>
      </c>
      <c r="I37" s="31">
        <f>I$16*'IHS Markit'!J20</f>
        <v>1624.0262759768018</v>
      </c>
      <c r="J37" s="31">
        <f>J$16*'IHS Markit'!K20</f>
        <v>2700.3104898520332</v>
      </c>
      <c r="K37" s="31">
        <f>K$16*'IHS Markit'!L20</f>
        <v>2251.0306670200243</v>
      </c>
      <c r="L37" s="31">
        <f>L$16*'IHS Markit'!M20</f>
        <v>3095.9455890445588</v>
      </c>
      <c r="M37" s="31">
        <f>M$16*'IHS Markit'!N20</f>
        <v>2983.6617263496014</v>
      </c>
      <c r="N37" s="31">
        <f>N$16*'IHS Markit'!O20</f>
        <v>2128.2133062560802</v>
      </c>
      <c r="O37" s="31">
        <f>O$16*'IHS Markit'!P20</f>
        <v>2228.8078628264366</v>
      </c>
      <c r="P37" s="31">
        <f>P$16*'IHS Markit'!Q20</f>
        <v>1815.3917946311262</v>
      </c>
      <c r="Q37" s="31">
        <f>Q$16*'IHS Markit'!R20</f>
        <v>1972.1340935596336</v>
      </c>
      <c r="R37" s="31">
        <f>R$16*'IHS Markit'!S20</f>
        <v>1596.2066201924504</v>
      </c>
      <c r="S37" s="31">
        <f>S$16*'IHS Markit'!T20</f>
        <v>2083.7380443237244</v>
      </c>
      <c r="T37" s="31">
        <f>T$16*'IHS Markit'!U20</f>
        <v>1750.0897230256687</v>
      </c>
      <c r="U37" s="31">
        <f>U$16*'IHS Markit'!V20</f>
        <v>1757.5382427659833</v>
      </c>
      <c r="V37" s="31">
        <f>V$16*'IHS Markit'!W20</f>
        <v>1349.8998948944552</v>
      </c>
      <c r="W37" s="31">
        <f>W$16*'IHS Markit'!X20</f>
        <v>1653.9553826723341</v>
      </c>
      <c r="X37" s="31">
        <f>X$16*'IHS Markit'!Y20</f>
        <v>2349.2045514048709</v>
      </c>
      <c r="Y37" s="31">
        <f>Y$16*'IHS Markit'!Z20</f>
        <v>2544.879324009361</v>
      </c>
      <c r="Z37" s="31">
        <f>Z$16*'IHS Markit'!AA20</f>
        <v>2627.2072749935191</v>
      </c>
      <c r="AA37" s="31">
        <f>AA$16*'IHS Markit'!AB20</f>
        <v>2619.7690824624797</v>
      </c>
      <c r="AB37" s="31">
        <f>AB$16*'IHS Markit'!AC20</f>
        <v>2557.1109117382325</v>
      </c>
      <c r="AC37" s="31">
        <f>AC$16*'IHS Markit'!AD20</f>
        <v>2369.4508830403602</v>
      </c>
      <c r="AD37" s="31">
        <f>AD$16*'IHS Markit'!AE20</f>
        <v>2318.3998332943429</v>
      </c>
      <c r="AE37" s="31">
        <f>AE$16*'IHS Markit'!AF20</f>
        <v>2290.3368151062759</v>
      </c>
      <c r="AF37" s="31">
        <f>AF$16*'IHS Markit'!AG20</f>
        <v>2236.0947475144626</v>
      </c>
      <c r="AG37" s="31">
        <f>AG$16*'IHS Markit'!AH20</f>
        <v>2074.4206306418364</v>
      </c>
      <c r="AH37" s="31">
        <f>AH$16*'IHS Markit'!AI20</f>
        <v>2061.9718846741907</v>
      </c>
      <c r="AI37" s="31">
        <f>AI$16*'IHS Markit'!AJ20</f>
        <v>2041.7346898459216</v>
      </c>
    </row>
    <row r="38" spans="3:35" s="30" customFormat="1" x14ac:dyDescent="0.25">
      <c r="C38" s="30" t="s">
        <v>17</v>
      </c>
      <c r="D38" s="31">
        <f>D$16*'IHS Markit'!E21</f>
        <v>401.63457684896116</v>
      </c>
      <c r="E38" s="31">
        <f>E$16*'IHS Markit'!F21</f>
        <v>414.29575933991902</v>
      </c>
      <c r="F38" s="31">
        <f>F$16*'IHS Markit'!G21</f>
        <v>454.72886221723246</v>
      </c>
      <c r="G38" s="31">
        <f>G$16*'IHS Markit'!H21</f>
        <v>458.05458348751739</v>
      </c>
      <c r="H38" s="31">
        <f>H$16*'IHS Markit'!I21</f>
        <v>449.21661400177857</v>
      </c>
      <c r="I38" s="31">
        <f>I$16*'IHS Markit'!J21</f>
        <v>447.37833919379716</v>
      </c>
      <c r="J38" s="31">
        <f>J$16*'IHS Markit'!K21</f>
        <v>457.25664817998211</v>
      </c>
      <c r="K38" s="31">
        <f>K$16*'IHS Markit'!L21</f>
        <v>451.19956747972037</v>
      </c>
      <c r="L38" s="31">
        <f>L$16*'IHS Markit'!M21</f>
        <v>485.71048888829296</v>
      </c>
      <c r="M38" s="31">
        <f>M$16*'IHS Markit'!N21</f>
        <v>492.98795162360631</v>
      </c>
      <c r="N38" s="31">
        <f>N$16*'IHS Markit'!O21</f>
        <v>471.31750636185438</v>
      </c>
      <c r="O38" s="31">
        <f>O$16*'IHS Markit'!P21</f>
        <v>455.07373169423664</v>
      </c>
      <c r="P38" s="31">
        <f>P$16*'IHS Markit'!Q21</f>
        <v>448.38917310473136</v>
      </c>
      <c r="Q38" s="31">
        <f>Q$16*'IHS Markit'!R21</f>
        <v>458.71291583585662</v>
      </c>
      <c r="R38" s="31">
        <f>R$16*'IHS Markit'!S21</f>
        <v>456.09234361323286</v>
      </c>
      <c r="S38" s="31">
        <f>S$16*'IHS Markit'!T21</f>
        <v>465.34338153000971</v>
      </c>
      <c r="T38" s="31">
        <f>T$16*'IHS Markit'!U21</f>
        <v>450.14289034716711</v>
      </c>
      <c r="U38" s="31">
        <f>U$16*'IHS Markit'!V21</f>
        <v>385.93330111928378</v>
      </c>
      <c r="V38" s="31">
        <f>V$16*'IHS Markit'!W21</f>
        <v>330.56383988626493</v>
      </c>
      <c r="W38" s="31">
        <f>W$16*'IHS Markit'!X21</f>
        <v>325.96068228280626</v>
      </c>
      <c r="X38" s="31">
        <f>X$16*'IHS Markit'!Y21</f>
        <v>360.60688544809761</v>
      </c>
      <c r="Y38" s="31">
        <f>Y$16*'IHS Markit'!Z21</f>
        <v>348.56850151530216</v>
      </c>
      <c r="Z38" s="31">
        <f>Z$16*'IHS Markit'!AA21</f>
        <v>356.32256787833518</v>
      </c>
      <c r="AA38" s="31">
        <f>AA$16*'IHS Markit'!AB21</f>
        <v>359.74258241208202</v>
      </c>
      <c r="AB38" s="31">
        <f>AB$16*'IHS Markit'!AC21</f>
        <v>358.20121231924304</v>
      </c>
      <c r="AC38" s="31">
        <f>AC$16*'IHS Markit'!AD21</f>
        <v>356.10761653919036</v>
      </c>
      <c r="AD38" s="31">
        <f>AD$16*'IHS Markit'!AE21</f>
        <v>351.94511899924294</v>
      </c>
      <c r="AE38" s="31">
        <f>AE$16*'IHS Markit'!AF21</f>
        <v>348.46715927071199</v>
      </c>
      <c r="AF38" s="31">
        <f>AF$16*'IHS Markit'!AG21</f>
        <v>343.94100167988501</v>
      </c>
      <c r="AG38" s="31">
        <f>AG$16*'IHS Markit'!AH21</f>
        <v>334.74346644173534</v>
      </c>
      <c r="AH38" s="31">
        <f>AH$16*'IHS Markit'!AI21</f>
        <v>331.66856518024554</v>
      </c>
      <c r="AI38" s="31">
        <f>AI$16*'IHS Markit'!AJ21</f>
        <v>330.15256131588762</v>
      </c>
    </row>
    <row r="39" spans="3:35" s="30" customFormat="1" x14ac:dyDescent="0.25">
      <c r="C39" s="30" t="s">
        <v>18</v>
      </c>
      <c r="D39" s="31">
        <f>D$16*'IHS Markit'!E22</f>
        <v>66.373348165948727</v>
      </c>
      <c r="E39" s="31">
        <f>E$16*'IHS Markit'!F22</f>
        <v>66.233976534486118</v>
      </c>
      <c r="F39" s="31">
        <f>F$16*'IHS Markit'!G22</f>
        <v>67.686659149981978</v>
      </c>
      <c r="G39" s="31">
        <f>G$16*'IHS Markit'!H22</f>
        <v>62.144223773268905</v>
      </c>
      <c r="H39" s="31">
        <f>H$16*'IHS Markit'!I22</f>
        <v>58.966108234700719</v>
      </c>
      <c r="I39" s="31">
        <f>I$16*'IHS Markit'!J22</f>
        <v>58.904123556621883</v>
      </c>
      <c r="J39" s="31">
        <f>J$16*'IHS Markit'!K22</f>
        <v>58.347043241059495</v>
      </c>
      <c r="K39" s="31">
        <f>K$16*'IHS Markit'!L22</f>
        <v>56.980247729793625</v>
      </c>
      <c r="L39" s="31">
        <f>L$16*'IHS Markit'!M22</f>
        <v>59.88501203656061</v>
      </c>
      <c r="M39" s="31">
        <f>M$16*'IHS Markit'!N22</f>
        <v>58.150999930644609</v>
      </c>
      <c r="N39" s="31">
        <f>N$16*'IHS Markit'!O22</f>
        <v>56.572668444484627</v>
      </c>
      <c r="O39" s="31">
        <f>O$16*'IHS Markit'!P22</f>
        <v>54.956887763136706</v>
      </c>
      <c r="P39" s="31">
        <f>P$16*'IHS Markit'!Q22</f>
        <v>57.645714075115201</v>
      </c>
      <c r="Q39" s="31">
        <f>Q$16*'IHS Markit'!R22</f>
        <v>57.067143057746883</v>
      </c>
      <c r="R39" s="31">
        <f>R$16*'IHS Markit'!S22</f>
        <v>56.164175589982875</v>
      </c>
      <c r="S39" s="31">
        <f>S$16*'IHS Markit'!T22</f>
        <v>57.024838459982767</v>
      </c>
      <c r="T39" s="31">
        <f>T$16*'IHS Markit'!U22</f>
        <v>53.322011444215747</v>
      </c>
      <c r="U39" s="31">
        <f>U$16*'IHS Markit'!V22</f>
        <v>45.122081415074959</v>
      </c>
      <c r="V39" s="31">
        <f>V$16*'IHS Markit'!W22</f>
        <v>40.315753440231809</v>
      </c>
      <c r="W39" s="31">
        <f>W$16*'IHS Markit'!X22</f>
        <v>36.690338421020762</v>
      </c>
      <c r="X39" s="31">
        <f>X$16*'IHS Markit'!Y22</f>
        <v>41.078577178081851</v>
      </c>
      <c r="Y39" s="31">
        <f>Y$16*'IHS Markit'!Z22</f>
        <v>38.762970765108349</v>
      </c>
      <c r="Z39" s="31">
        <f>Z$16*'IHS Markit'!AA22</f>
        <v>40.451349271815864</v>
      </c>
      <c r="AA39" s="31">
        <f>AA$16*'IHS Markit'!AB22</f>
        <v>40.806018311491755</v>
      </c>
      <c r="AB39" s="31">
        <f>AB$16*'IHS Markit'!AC22</f>
        <v>41.256746297168057</v>
      </c>
      <c r="AC39" s="31">
        <f>AC$16*'IHS Markit'!AD22</f>
        <v>40.206196877154831</v>
      </c>
      <c r="AD39" s="31">
        <f>AD$16*'IHS Markit'!AE22</f>
        <v>39.730326277023913</v>
      </c>
      <c r="AE39" s="31">
        <f>AE$16*'IHS Markit'!AF22</f>
        <v>39.339494999752581</v>
      </c>
      <c r="AF39" s="31">
        <f>AF$16*'IHS Markit'!AG22</f>
        <v>39.026335686643662</v>
      </c>
      <c r="AG39" s="31">
        <f>AG$16*'IHS Markit'!AH22</f>
        <v>38.242840491017965</v>
      </c>
      <c r="AH39" s="31">
        <f>AH$16*'IHS Markit'!AI22</f>
        <v>37.908879986634531</v>
      </c>
      <c r="AI39" s="31">
        <f>AI$16*'IHS Markit'!AJ22</f>
        <v>37.43297724184464</v>
      </c>
    </row>
    <row r="40" spans="3:35" s="30" customFormat="1" x14ac:dyDescent="0.25">
      <c r="C40" s="30" t="s">
        <v>19</v>
      </c>
      <c r="D40" s="31">
        <f>D$16*'IHS Markit'!E23</f>
        <v>95.599854614611004</v>
      </c>
      <c r="E40" s="31">
        <f>E$16*'IHS Markit'!F23</f>
        <v>89.985884027189471</v>
      </c>
      <c r="F40" s="31">
        <f>F$16*'IHS Markit'!G23</f>
        <v>97.238611567330608</v>
      </c>
      <c r="G40" s="31">
        <f>G$16*'IHS Markit'!H23</f>
        <v>91.838529415572793</v>
      </c>
      <c r="H40" s="31">
        <f>H$16*'IHS Markit'!I23</f>
        <v>93.598368833354343</v>
      </c>
      <c r="I40" s="31">
        <f>I$16*'IHS Markit'!J23</f>
        <v>94.744436126050303</v>
      </c>
      <c r="J40" s="31">
        <f>J$16*'IHS Markit'!K23</f>
        <v>98.67636766853515</v>
      </c>
      <c r="K40" s="31">
        <f>K$16*'IHS Markit'!L23</f>
        <v>97.392022912517348</v>
      </c>
      <c r="L40" s="31">
        <f>L$16*'IHS Markit'!M23</f>
        <v>100.72420302813067</v>
      </c>
      <c r="M40" s="31">
        <f>M$16*'IHS Markit'!N23</f>
        <v>100.50161899567414</v>
      </c>
      <c r="N40" s="31">
        <f>N$16*'IHS Markit'!O23</f>
        <v>95.068415503676235</v>
      </c>
      <c r="O40" s="31">
        <f>O$16*'IHS Markit'!P23</f>
        <v>93.352861403460992</v>
      </c>
      <c r="P40" s="31">
        <f>P$16*'IHS Markit'!Q23</f>
        <v>92.063471065980863</v>
      </c>
      <c r="Q40" s="31">
        <f>Q$16*'IHS Markit'!R23</f>
        <v>92.071686670034552</v>
      </c>
      <c r="R40" s="31">
        <f>R$16*'IHS Markit'!S23</f>
        <v>91.902516214965445</v>
      </c>
      <c r="S40" s="31">
        <f>S$16*'IHS Markit'!T23</f>
        <v>97.937843794290657</v>
      </c>
      <c r="T40" s="31">
        <f>T$16*'IHS Markit'!U23</f>
        <v>95.821853061394407</v>
      </c>
      <c r="U40" s="31">
        <f>U$16*'IHS Markit'!V23</f>
        <v>91.371000007908933</v>
      </c>
      <c r="V40" s="31">
        <f>V$16*'IHS Markit'!W23</f>
        <v>86.798111506388537</v>
      </c>
      <c r="W40" s="31">
        <f>W$16*'IHS Markit'!X23</f>
        <v>85.358415628104694</v>
      </c>
      <c r="X40" s="31">
        <f>X$16*'IHS Markit'!Y23</f>
        <v>93.025018875028778</v>
      </c>
      <c r="Y40" s="31">
        <f>Y$16*'IHS Markit'!Z23</f>
        <v>92.59795008832684</v>
      </c>
      <c r="Z40" s="31">
        <f>Z$16*'IHS Markit'!AA23</f>
        <v>96.051717788455974</v>
      </c>
      <c r="AA40" s="31">
        <f>AA$16*'IHS Markit'!AB23</f>
        <v>99.333247934720873</v>
      </c>
      <c r="AB40" s="31">
        <f>AB$16*'IHS Markit'!AC23</f>
        <v>100.12959163963633</v>
      </c>
      <c r="AC40" s="31">
        <f>AC$16*'IHS Markit'!AD23</f>
        <v>98.541261156572901</v>
      </c>
      <c r="AD40" s="31">
        <f>AD$16*'IHS Markit'!AE23</f>
        <v>98.417001000217297</v>
      </c>
      <c r="AE40" s="31">
        <f>AE$16*'IHS Markit'!AF23</f>
        <v>97.477233770454859</v>
      </c>
      <c r="AF40" s="31">
        <f>AF$16*'IHS Markit'!AG23</f>
        <v>95.801931539288603</v>
      </c>
      <c r="AG40" s="31">
        <f>AG$16*'IHS Markit'!AH23</f>
        <v>93.872584364881845</v>
      </c>
      <c r="AH40" s="31">
        <f>AH$16*'IHS Markit'!AI23</f>
        <v>93.602259736116807</v>
      </c>
      <c r="AI40" s="31">
        <f>AI$16*'IHS Markit'!AJ23</f>
        <v>92.732020078782952</v>
      </c>
    </row>
    <row r="41" spans="3:35" s="30" customFormat="1" x14ac:dyDescent="0.25">
      <c r="C41" s="30" t="s">
        <v>20</v>
      </c>
      <c r="D41" s="31">
        <f>D$16*'IHS Markit'!E24</f>
        <v>259.61717008354782</v>
      </c>
      <c r="E41" s="31">
        <f>E$16*'IHS Markit'!F24</f>
        <v>251.40775923056114</v>
      </c>
      <c r="F41" s="31">
        <f>F$16*'IHS Markit'!G24</f>
        <v>269.24087904676503</v>
      </c>
      <c r="G41" s="31">
        <f>G$16*'IHS Markit'!H24</f>
        <v>249.07092728438337</v>
      </c>
      <c r="H41" s="31">
        <f>H$16*'IHS Markit'!I24</f>
        <v>260.46651716252762</v>
      </c>
      <c r="I41" s="31">
        <f>I$16*'IHS Markit'!J24</f>
        <v>261.16671092966106</v>
      </c>
      <c r="J41" s="31">
        <f>J$16*'IHS Markit'!K24</f>
        <v>255.96908300940635</v>
      </c>
      <c r="K41" s="31">
        <f>K$16*'IHS Markit'!L24</f>
        <v>257.68706897135723</v>
      </c>
      <c r="L41" s="31">
        <f>L$16*'IHS Markit'!M24</f>
        <v>273.49634575589153</v>
      </c>
      <c r="M41" s="31">
        <f>M$16*'IHS Markit'!N24</f>
        <v>276.01669228855934</v>
      </c>
      <c r="N41" s="31">
        <f>N$16*'IHS Markit'!O24</f>
        <v>256.01798163015047</v>
      </c>
      <c r="O41" s="31">
        <f>O$16*'IHS Markit'!P24</f>
        <v>256.09502164357787</v>
      </c>
      <c r="P41" s="31">
        <f>P$16*'IHS Markit'!Q24</f>
        <v>251.42091154335995</v>
      </c>
      <c r="Q41" s="31">
        <f>Q$16*'IHS Markit'!R24</f>
        <v>250.45106878322702</v>
      </c>
      <c r="R41" s="31">
        <f>R$16*'IHS Markit'!S24</f>
        <v>247.30300511841895</v>
      </c>
      <c r="S41" s="31">
        <f>S$16*'IHS Markit'!T24</f>
        <v>260.93334768863537</v>
      </c>
      <c r="T41" s="31">
        <f>T$16*'IHS Markit'!U24</f>
        <v>257.96478570572083</v>
      </c>
      <c r="U41" s="31">
        <f>U$16*'IHS Markit'!V24</f>
        <v>213.48088132777505</v>
      </c>
      <c r="V41" s="31">
        <f>V$16*'IHS Markit'!W24</f>
        <v>197.7330483450377</v>
      </c>
      <c r="W41" s="31">
        <f>W$16*'IHS Markit'!X24</f>
        <v>212.87910444067094</v>
      </c>
      <c r="X41" s="31">
        <f>X$16*'IHS Markit'!Y24</f>
        <v>222.84907580132915</v>
      </c>
      <c r="Y41" s="31">
        <f>Y$16*'IHS Markit'!Z24</f>
        <v>214.07998586320502</v>
      </c>
      <c r="Z41" s="31">
        <f>Z$16*'IHS Markit'!AA24</f>
        <v>216.94385661928393</v>
      </c>
      <c r="AA41" s="31">
        <f>AA$16*'IHS Markit'!AB24</f>
        <v>221.84321979079445</v>
      </c>
      <c r="AB41" s="31">
        <f>AB$16*'IHS Markit'!AC24</f>
        <v>223.73639273333359</v>
      </c>
      <c r="AC41" s="31">
        <f>AC$16*'IHS Markit'!AD24</f>
        <v>222.50679052540625</v>
      </c>
      <c r="AD41" s="31">
        <f>AD$16*'IHS Markit'!AE24</f>
        <v>223.65137065643719</v>
      </c>
      <c r="AE41" s="31">
        <f>AE$16*'IHS Markit'!AF24</f>
        <v>222.07572970034761</v>
      </c>
      <c r="AF41" s="31">
        <f>AF$16*'IHS Markit'!AG24</f>
        <v>225.51810321428593</v>
      </c>
      <c r="AG41" s="31">
        <f>AG$16*'IHS Markit'!AH24</f>
        <v>219.79140519223472</v>
      </c>
      <c r="AH41" s="31">
        <f>AH$16*'IHS Markit'!AI24</f>
        <v>218.24882230522456</v>
      </c>
      <c r="AI41" s="31">
        <f>AI$16*'IHS Markit'!AJ24</f>
        <v>215.49628979551076</v>
      </c>
    </row>
    <row r="42" spans="3:35" s="30" customFormat="1" x14ac:dyDescent="0.25">
      <c r="C42" s="30" t="s">
        <v>21</v>
      </c>
      <c r="D42" s="31">
        <f>D$16*'IHS Markit'!E25</f>
        <v>8.2674002935555944</v>
      </c>
      <c r="E42" s="31">
        <f>E$16*'IHS Markit'!F25</f>
        <v>8.4973031718014216</v>
      </c>
      <c r="F42" s="31">
        <f>F$16*'IHS Markit'!G25</f>
        <v>8.981131898225609</v>
      </c>
      <c r="G42" s="31">
        <f>G$16*'IHS Markit'!H25</f>
        <v>8.2699071058289189</v>
      </c>
      <c r="H42" s="31">
        <f>H$16*'IHS Markit'!I25</f>
        <v>7.7971944959328514</v>
      </c>
      <c r="I42" s="31">
        <f>I$16*'IHS Markit'!J25</f>
        <v>8.3022790308877106</v>
      </c>
      <c r="J42" s="31">
        <f>J$16*'IHS Markit'!K25</f>
        <v>8.278827489656539</v>
      </c>
      <c r="K42" s="31">
        <f>K$16*'IHS Markit'!L25</f>
        <v>7.502056553486903</v>
      </c>
      <c r="L42" s="31">
        <f>L$16*'IHS Markit'!M25</f>
        <v>7.8588001466371278</v>
      </c>
      <c r="M42" s="31">
        <f>M$16*'IHS Markit'!N25</f>
        <v>7.9217999165027697</v>
      </c>
      <c r="N42" s="31">
        <f>N$16*'IHS Markit'!O25</f>
        <v>7.3832416276157886</v>
      </c>
      <c r="O42" s="31">
        <f>O$16*'IHS Markit'!P25</f>
        <v>7.6636664215691024</v>
      </c>
      <c r="P42" s="31">
        <f>P$16*'IHS Markit'!Q25</f>
        <v>7.5056393914577892</v>
      </c>
      <c r="Q42" s="31">
        <f>Q$16*'IHS Markit'!R25</f>
        <v>7.8707571392716105</v>
      </c>
      <c r="R42" s="31">
        <f>R$16*'IHS Markit'!S25</f>
        <v>7.3118775345865972</v>
      </c>
      <c r="S42" s="31">
        <f>S$16*'IHS Markit'!T25</f>
        <v>7.1824677202485896</v>
      </c>
      <c r="T42" s="31">
        <f>T$16*'IHS Markit'!U25</f>
        <v>7.1019244418353411</v>
      </c>
      <c r="U42" s="31">
        <f>U$16*'IHS Markit'!V25</f>
        <v>6.0147258210803001</v>
      </c>
      <c r="V42" s="31">
        <f>V$16*'IHS Markit'!W25</f>
        <v>5.8921613295381627</v>
      </c>
      <c r="W42" s="31">
        <f>W$16*'IHS Markit'!X25</f>
        <v>6.1541416961835607</v>
      </c>
      <c r="X42" s="31">
        <f>X$16*'IHS Markit'!Y25</f>
        <v>6.7397977635418984</v>
      </c>
      <c r="Y42" s="31">
        <f>Y$16*'IHS Markit'!Z25</f>
        <v>6.0152706003046079</v>
      </c>
      <c r="Z42" s="31">
        <f>Z$16*'IHS Markit'!AA25</f>
        <v>6.2182445420317363</v>
      </c>
      <c r="AA42" s="31">
        <f>AA$16*'IHS Markit'!AB25</f>
        <v>6.1717271927359292</v>
      </c>
      <c r="AB42" s="31">
        <f>AB$16*'IHS Markit'!AC25</f>
        <v>6.1877324016575725</v>
      </c>
      <c r="AC42" s="31">
        <f>AC$16*'IHS Markit'!AD25</f>
        <v>5.9476291438583537</v>
      </c>
      <c r="AD42" s="31">
        <f>AD$16*'IHS Markit'!AE25</f>
        <v>5.7776967816169185</v>
      </c>
      <c r="AE42" s="31">
        <f>AE$16*'IHS Markit'!AF25</f>
        <v>5.5985970365667361</v>
      </c>
      <c r="AF42" s="31">
        <f>AF$16*'IHS Markit'!AG25</f>
        <v>5.4264467452830925</v>
      </c>
      <c r="AG42" s="31">
        <f>AG$16*'IHS Markit'!AH25</f>
        <v>5.2254877416625529</v>
      </c>
      <c r="AH42" s="31">
        <f>AH$16*'IHS Markit'!AI25</f>
        <v>5.1099779242668495</v>
      </c>
      <c r="AI42" s="31">
        <f>AI$16*'IHS Markit'!AJ25</f>
        <v>4.9847482713170459</v>
      </c>
    </row>
    <row r="43" spans="3:35" s="30" customFormat="1" x14ac:dyDescent="0.25">
      <c r="C43" s="30" t="s">
        <v>22</v>
      </c>
      <c r="D43" s="31">
        <f>D$16*'IHS Markit'!E26</f>
        <v>32.98326356999506</v>
      </c>
      <c r="E43" s="31">
        <f>E$16*'IHS Markit'!F26</f>
        <v>36.750311861237805</v>
      </c>
      <c r="F43" s="31">
        <f>F$16*'IHS Markit'!G26</f>
        <v>38.939829625813857</v>
      </c>
      <c r="G43" s="31">
        <f>G$16*'IHS Markit'!H26</f>
        <v>40.348726022640527</v>
      </c>
      <c r="H43" s="31">
        <f>H$16*'IHS Markit'!I26</f>
        <v>40.61007709375707</v>
      </c>
      <c r="I43" s="31">
        <f>I$16*'IHS Markit'!J26</f>
        <v>43.372140647049299</v>
      </c>
      <c r="J43" s="31">
        <f>J$16*'IHS Markit'!K26</f>
        <v>46.3451598718474</v>
      </c>
      <c r="K43" s="31">
        <f>K$16*'IHS Markit'!L26</f>
        <v>43.479331063573156</v>
      </c>
      <c r="L43" s="31">
        <f>L$16*'IHS Markit'!M26</f>
        <v>46.513150202984448</v>
      </c>
      <c r="M43" s="31">
        <f>M$16*'IHS Markit'!N26</f>
        <v>50.115237402245228</v>
      </c>
      <c r="N43" s="31">
        <f>N$16*'IHS Markit'!O26</f>
        <v>47.779786318829032</v>
      </c>
      <c r="O43" s="31">
        <f>O$16*'IHS Markit'!P26</f>
        <v>45.213752051422091</v>
      </c>
      <c r="P43" s="31">
        <f>P$16*'IHS Markit'!Q26</f>
        <v>43.358283616810077</v>
      </c>
      <c r="Q43" s="31">
        <f>Q$16*'IHS Markit'!R26</f>
        <v>43.388845467200852</v>
      </c>
      <c r="R43" s="31">
        <f>R$16*'IHS Markit'!S26</f>
        <v>41.136615943273299</v>
      </c>
      <c r="S43" s="31">
        <f>S$16*'IHS Markit'!T26</f>
        <v>42.766950357316773</v>
      </c>
      <c r="T43" s="31">
        <f>T$16*'IHS Markit'!U26</f>
        <v>38.394186608025088</v>
      </c>
      <c r="U43" s="31">
        <f>U$16*'IHS Markit'!V26</f>
        <v>35.266417581947778</v>
      </c>
      <c r="V43" s="31">
        <f>V$16*'IHS Markit'!W26</f>
        <v>24.44919389080788</v>
      </c>
      <c r="W43" s="31">
        <f>W$16*'IHS Markit'!X26</f>
        <v>23.084462325588888</v>
      </c>
      <c r="X43" s="31">
        <f>X$16*'IHS Markit'!Y26</f>
        <v>24.647335663100648</v>
      </c>
      <c r="Y43" s="31">
        <f>Y$16*'IHS Markit'!Z26</f>
        <v>23.926646038431358</v>
      </c>
      <c r="Z43" s="31">
        <f>Z$16*'IHS Markit'!AA26</f>
        <v>24.247146687700365</v>
      </c>
      <c r="AA43" s="31">
        <f>AA$16*'IHS Markit'!AB26</f>
        <v>24.131684881633355</v>
      </c>
      <c r="AB43" s="31">
        <f>AB$16*'IHS Markit'!AC26</f>
        <v>23.85913104783635</v>
      </c>
      <c r="AC43" s="31">
        <f>AC$16*'IHS Markit'!AD26</f>
        <v>23.467483446267885</v>
      </c>
      <c r="AD43" s="31">
        <f>AD$16*'IHS Markit'!AE26</f>
        <v>23.333333312460503</v>
      </c>
      <c r="AE43" s="31">
        <f>AE$16*'IHS Markit'!AF26</f>
        <v>22.886291601721396</v>
      </c>
      <c r="AF43" s="31">
        <f>AF$16*'IHS Markit'!AG26</f>
        <v>22.380643257605453</v>
      </c>
      <c r="AG43" s="31">
        <f>AG$16*'IHS Markit'!AH26</f>
        <v>21.842690036214123</v>
      </c>
      <c r="AH43" s="31">
        <f>AH$16*'IHS Markit'!AI26</f>
        <v>21.638860895726221</v>
      </c>
      <c r="AI43" s="31">
        <f>AI$16*'IHS Markit'!AJ26</f>
        <v>21.376066023902613</v>
      </c>
    </row>
    <row r="44" spans="3:35" s="30" customFormat="1" x14ac:dyDescent="0.25"/>
    <row r="45" spans="3:35" s="30" customFormat="1" ht="13" x14ac:dyDescent="0.3">
      <c r="D45" s="32">
        <v>2016</v>
      </c>
      <c r="E45" s="32">
        <v>2017</v>
      </c>
      <c r="F45" s="32">
        <v>2018</v>
      </c>
      <c r="G45" s="32">
        <v>2019</v>
      </c>
      <c r="H45" s="32">
        <v>2020</v>
      </c>
      <c r="I45" s="32">
        <v>2021</v>
      </c>
      <c r="J45" s="32">
        <v>2022</v>
      </c>
      <c r="K45" s="32">
        <v>2023</v>
      </c>
    </row>
    <row r="46" spans="3:35" s="30" customFormat="1" x14ac:dyDescent="0.25">
      <c r="C46" s="30" t="s">
        <v>15</v>
      </c>
      <c r="D46" s="31">
        <f>AVERAGE(D16:G16)</f>
        <v>3839.1380300739634</v>
      </c>
      <c r="E46" s="31">
        <f>AVERAGE(H16:K16)</f>
        <v>3880.1412481939105</v>
      </c>
      <c r="F46" s="31">
        <f>AVERAGE(L16:O16)</f>
        <v>4560.6733597419643</v>
      </c>
      <c r="G46" s="31">
        <f>AVERAGE(P16:S16)</f>
        <v>3788.0490188841677</v>
      </c>
      <c r="H46" s="31">
        <f>AVERAGE(T16:W16)</f>
        <v>3342.7065217486847</v>
      </c>
      <c r="I46" s="31">
        <f>AVERAGE(X16:AA16)</f>
        <v>4259.3613137330876</v>
      </c>
      <c r="J46" s="31">
        <f>AVERAGE(AB16:AE16)</f>
        <v>4135.3371923361765</v>
      </c>
      <c r="K46" s="31">
        <f>AVERAGE(AF16:AI16)</f>
        <v>3753.9432496065151</v>
      </c>
    </row>
    <row r="47" spans="3:35" s="30" customFormat="1" x14ac:dyDescent="0.25">
      <c r="C47" s="30" t="s">
        <v>16</v>
      </c>
      <c r="D47" s="31">
        <f>AVERAGE(D37:G37)</f>
        <v>1933.1343576487973</v>
      </c>
      <c r="E47" s="31">
        <f>AVERAGE(H37:K37)</f>
        <v>2058.9457328310759</v>
      </c>
      <c r="F47" s="31">
        <f t="shared" ref="F47:F53" si="12">AVERAGE(L37:O37)</f>
        <v>2609.1571211191695</v>
      </c>
      <c r="G47" s="31">
        <f t="shared" ref="G47:G53" si="13">AVERAGE(P37:S37)</f>
        <v>1866.8676381767336</v>
      </c>
      <c r="H47" s="31">
        <f t="shared" ref="H47:H53" si="14">AVERAGE(T37:W37)</f>
        <v>1627.8708108396104</v>
      </c>
      <c r="I47" s="31">
        <f t="shared" ref="I47:I53" si="15">AVERAGE(X37:AA37)</f>
        <v>2535.2650582175575</v>
      </c>
      <c r="J47" s="31">
        <f t="shared" ref="J47:J53" si="16">AVERAGE(AB37:AE37)</f>
        <v>2383.8246107948025</v>
      </c>
      <c r="K47" s="31">
        <f t="shared" ref="K47:K53" si="17">AVERAGE(AF37:AI37)</f>
        <v>2103.5554881691028</v>
      </c>
    </row>
    <row r="48" spans="3:35" s="30" customFormat="1" x14ac:dyDescent="0.25">
      <c r="C48" s="30" t="s">
        <v>17</v>
      </c>
      <c r="D48" s="31">
        <f>AVERAGE(D38:G38)</f>
        <v>432.17844547340752</v>
      </c>
      <c r="E48" s="31">
        <f t="shared" ref="E47:E53" si="18">AVERAGE(H38:K38)</f>
        <v>451.26279221381958</v>
      </c>
      <c r="F48" s="31">
        <f t="shared" si="12"/>
        <v>476.27241964199754</v>
      </c>
      <c r="G48" s="31">
        <f t="shared" si="13"/>
        <v>457.13445352095761</v>
      </c>
      <c r="H48" s="31">
        <f t="shared" si="14"/>
        <v>373.15017840888049</v>
      </c>
      <c r="I48" s="31">
        <f t="shared" si="15"/>
        <v>356.31013431345423</v>
      </c>
      <c r="J48" s="31">
        <f t="shared" si="16"/>
        <v>353.68027678209711</v>
      </c>
      <c r="K48" s="31">
        <f t="shared" si="17"/>
        <v>335.12639865443839</v>
      </c>
    </row>
    <row r="49" spans="3:11" s="30" customFormat="1" x14ac:dyDescent="0.25">
      <c r="C49" s="30" t="s">
        <v>18</v>
      </c>
      <c r="D49" s="31">
        <f t="shared" ref="D48:D53" si="19">AVERAGE(D39:G39)</f>
        <v>65.609551905921435</v>
      </c>
      <c r="E49" s="31">
        <f t="shared" si="18"/>
        <v>58.299380690543927</v>
      </c>
      <c r="F49" s="31">
        <f t="shared" si="12"/>
        <v>57.391392043706638</v>
      </c>
      <c r="G49" s="31">
        <f t="shared" si="13"/>
        <v>56.975467795706926</v>
      </c>
      <c r="H49" s="31">
        <f t="shared" si="14"/>
        <v>43.862546180135816</v>
      </c>
      <c r="I49" s="31">
        <f t="shared" si="15"/>
        <v>40.274728881624455</v>
      </c>
      <c r="J49" s="31">
        <f t="shared" si="16"/>
        <v>40.133191112774846</v>
      </c>
      <c r="K49" s="31">
        <f t="shared" si="17"/>
        <v>38.152758351535198</v>
      </c>
    </row>
    <row r="50" spans="3:11" s="30" customFormat="1" x14ac:dyDescent="0.25">
      <c r="C50" s="30" t="s">
        <v>19</v>
      </c>
      <c r="D50" s="31">
        <f t="shared" si="19"/>
        <v>93.665719906175966</v>
      </c>
      <c r="E50" s="31">
        <f t="shared" si="18"/>
        <v>96.102798885114282</v>
      </c>
      <c r="F50" s="31">
        <f t="shared" si="12"/>
        <v>97.411774732735523</v>
      </c>
      <c r="G50" s="31">
        <f t="shared" si="13"/>
        <v>93.493879436317869</v>
      </c>
      <c r="H50" s="31">
        <f t="shared" si="14"/>
        <v>89.837345050949139</v>
      </c>
      <c r="I50" s="31">
        <f t="shared" si="15"/>
        <v>95.251983671633113</v>
      </c>
      <c r="J50" s="31">
        <f t="shared" si="16"/>
        <v>98.641271891720351</v>
      </c>
      <c r="K50" s="31">
        <f t="shared" si="17"/>
        <v>94.002198929767559</v>
      </c>
    </row>
    <row r="51" spans="3:11" s="30" customFormat="1" x14ac:dyDescent="0.25">
      <c r="C51" s="30" t="s">
        <v>20</v>
      </c>
      <c r="D51" s="31">
        <f t="shared" si="19"/>
        <v>257.33418391131431</v>
      </c>
      <c r="E51" s="31">
        <f t="shared" si="18"/>
        <v>258.82234501823802</v>
      </c>
      <c r="F51" s="31">
        <f t="shared" si="12"/>
        <v>265.4065103295448</v>
      </c>
      <c r="G51" s="31">
        <f t="shared" si="13"/>
        <v>252.52708328341032</v>
      </c>
      <c r="H51" s="31">
        <f t="shared" si="14"/>
        <v>220.51445495480112</v>
      </c>
      <c r="I51" s="31">
        <f t="shared" si="15"/>
        <v>218.92903451865314</v>
      </c>
      <c r="J51" s="31">
        <f t="shared" si="16"/>
        <v>222.99257090388113</v>
      </c>
      <c r="K51" s="31">
        <f t="shared" si="17"/>
        <v>219.76365512681397</v>
      </c>
    </row>
    <row r="52" spans="3:11" s="30" customFormat="1" x14ac:dyDescent="0.25">
      <c r="C52" s="30" t="s">
        <v>21</v>
      </c>
      <c r="D52" s="31">
        <f t="shared" si="19"/>
        <v>8.5039356173528855</v>
      </c>
      <c r="E52" s="31">
        <f t="shared" si="18"/>
        <v>7.9700893924910003</v>
      </c>
      <c r="F52" s="31">
        <f t="shared" si="12"/>
        <v>7.7068770280811965</v>
      </c>
      <c r="G52" s="31">
        <f t="shared" si="13"/>
        <v>7.4676854463911466</v>
      </c>
      <c r="H52" s="31">
        <f t="shared" si="14"/>
        <v>6.2907383221593411</v>
      </c>
      <c r="I52" s="31">
        <f t="shared" si="15"/>
        <v>6.2862600246535427</v>
      </c>
      <c r="J52" s="31">
        <f t="shared" si="16"/>
        <v>5.8779138409248954</v>
      </c>
      <c r="K52" s="31">
        <f t="shared" si="17"/>
        <v>5.1866651706323852</v>
      </c>
    </row>
    <row r="53" spans="3:11" s="30" customFormat="1" ht="16" customHeight="1" x14ac:dyDescent="0.25">
      <c r="C53" s="30" t="s">
        <v>22</v>
      </c>
      <c r="D53" s="31">
        <f>AVERAGE(D43:G43)</f>
        <v>37.255532769921814</v>
      </c>
      <c r="E53" s="31">
        <f t="shared" si="18"/>
        <v>43.451677169056737</v>
      </c>
      <c r="F53" s="31">
        <f t="shared" si="12"/>
        <v>47.405481493870198</v>
      </c>
      <c r="G53" s="31">
        <f t="shared" si="13"/>
        <v>42.662673846150255</v>
      </c>
      <c r="H53" s="31">
        <f t="shared" si="14"/>
        <v>30.298565101592409</v>
      </c>
      <c r="I53" s="31">
        <f t="shared" si="15"/>
        <v>24.238203317716433</v>
      </c>
      <c r="J53" s="31">
        <f t="shared" si="16"/>
        <v>23.386559852071532</v>
      </c>
      <c r="K53" s="31">
        <f t="shared" si="17"/>
        <v>21.809565053362103</v>
      </c>
    </row>
    <row r="54" spans="3:11" ht="16" customHeight="1" x14ac:dyDescent="0.25">
      <c r="C54" s="3"/>
      <c r="D54" s="13"/>
      <c r="E54" s="13"/>
      <c r="F54" s="13"/>
      <c r="G54" s="13"/>
      <c r="H54" s="13"/>
      <c r="I54" s="13"/>
      <c r="J54" s="13"/>
      <c r="K54" s="13"/>
    </row>
    <row r="55" spans="3:11" ht="14" customHeight="1" x14ac:dyDescent="0.25">
      <c r="C55" s="3"/>
      <c r="D55" s="13"/>
      <c r="E55" s="13"/>
      <c r="F55" s="13"/>
      <c r="G55" s="13"/>
      <c r="H55" s="13"/>
      <c r="I55" s="13"/>
      <c r="J55" s="13"/>
      <c r="K55" s="13"/>
    </row>
    <row r="56" spans="3:11" x14ac:dyDescent="0.25">
      <c r="C56" s="3"/>
      <c r="D56" s="13"/>
      <c r="E56" s="13"/>
      <c r="F56" s="13"/>
      <c r="G56" s="13"/>
      <c r="H56" s="13"/>
      <c r="I56" s="13"/>
      <c r="J56" s="13"/>
      <c r="K56" s="13"/>
    </row>
    <row r="57" spans="3:11" x14ac:dyDescent="0.25">
      <c r="C57" s="3"/>
      <c r="D57" s="13"/>
      <c r="E57" s="13"/>
      <c r="F57" s="13"/>
      <c r="G57" s="13"/>
      <c r="H57" s="13"/>
      <c r="I57" s="13"/>
      <c r="J57" s="13"/>
      <c r="K57" s="13"/>
    </row>
    <row r="58" spans="3:11" x14ac:dyDescent="0.25">
      <c r="D58" s="13"/>
      <c r="E58" s="13"/>
      <c r="F58" s="13"/>
      <c r="G58" s="13"/>
      <c r="H58" s="13"/>
      <c r="I58" s="13"/>
      <c r="J58" s="13"/>
      <c r="K58" s="13"/>
    </row>
    <row r="59" spans="3:11" x14ac:dyDescent="0.25">
      <c r="C59" s="3" t="s">
        <v>40</v>
      </c>
      <c r="D59" s="13"/>
    </row>
    <row r="60" spans="3:11" x14ac:dyDescent="0.25">
      <c r="C60" s="3" t="s">
        <v>42</v>
      </c>
      <c r="D60" s="3" t="s">
        <v>41</v>
      </c>
      <c r="E60" s="25">
        <f>E27/D27-1</f>
        <v>3.3032879142770089E-2</v>
      </c>
      <c r="F60" s="25">
        <f t="shared" ref="F60:K60" si="20">F27/E27-1</f>
        <v>0.17108979618274089</v>
      </c>
      <c r="G60" s="25">
        <f t="shared" si="20"/>
        <v>-0.12382254552906513</v>
      </c>
      <c r="H60" s="25">
        <f t="shared" si="20"/>
        <v>-7.1939152302140541E-2</v>
      </c>
      <c r="I60" s="25">
        <f t="shared" si="20"/>
        <v>0.23360283203990195</v>
      </c>
      <c r="J60" s="25">
        <f t="shared" si="20"/>
        <v>-3.3377233653270055E-3</v>
      </c>
      <c r="K60" s="25">
        <f t="shared" si="20"/>
        <v>-5.1166050113071404E-2</v>
      </c>
    </row>
    <row r="61" spans="3:11" x14ac:dyDescent="0.25">
      <c r="C61" s="3" t="s">
        <v>16</v>
      </c>
      <c r="D61" s="3" t="s">
        <v>41</v>
      </c>
      <c r="E61" s="25">
        <f t="shared" ref="E61:K61" si="21">E28/D28-1</f>
        <v>8.9110478860535025E-2</v>
      </c>
      <c r="F61" s="25">
        <f t="shared" si="21"/>
        <v>0.26269558767933487</v>
      </c>
      <c r="G61" s="25">
        <f t="shared" si="21"/>
        <v>-0.2446525622087562</v>
      </c>
      <c r="H61" s="25">
        <f t="shared" si="21"/>
        <v>-8.2505124715879674E-2</v>
      </c>
      <c r="I61" s="25">
        <f t="shared" si="21"/>
        <v>0.50769964900134101</v>
      </c>
      <c r="J61" s="25">
        <f t="shared" si="21"/>
        <v>-3.4875366044346379E-2</v>
      </c>
      <c r="K61" s="25">
        <f t="shared" si="21"/>
        <v>-7.7624524748713508E-2</v>
      </c>
    </row>
    <row r="62" spans="3:11" x14ac:dyDescent="0.25">
      <c r="C62" s="3" t="s">
        <v>17</v>
      </c>
      <c r="D62" s="3" t="s">
        <v>41</v>
      </c>
      <c r="E62" s="25">
        <f t="shared" ref="E62:K62" si="22">E29/D29-1</f>
        <v>6.6332510972897385E-2</v>
      </c>
      <c r="F62" s="25">
        <f t="shared" si="22"/>
        <v>5.205139098826006E-2</v>
      </c>
      <c r="G62" s="25">
        <f t="shared" si="22"/>
        <v>1.1078124747303297E-2</v>
      </c>
      <c r="H62" s="25">
        <f t="shared" si="22"/>
        <v>-0.14278948021626159</v>
      </c>
      <c r="I62" s="25">
        <f t="shared" si="22"/>
        <v>-7.4557870811289395E-2</v>
      </c>
      <c r="J62" s="25">
        <f t="shared" si="22"/>
        <v>1.9181108245242662E-2</v>
      </c>
      <c r="K62" s="25">
        <f t="shared" si="22"/>
        <v>-9.7201553505810168E-3</v>
      </c>
    </row>
    <row r="63" spans="3:11" x14ac:dyDescent="0.25">
      <c r="C63" s="3" t="s">
        <v>18</v>
      </c>
      <c r="D63" s="3" t="s">
        <v>41</v>
      </c>
      <c r="E63" s="25">
        <f t="shared" ref="E63:K63" si="23">E30/D30-1</f>
        <v>-9.1860673050305652E-2</v>
      </c>
      <c r="F63" s="25">
        <f t="shared" si="23"/>
        <v>-1.893802544038492E-2</v>
      </c>
      <c r="G63" s="25">
        <f t="shared" si="23"/>
        <v>4.578769418555062E-2</v>
      </c>
      <c r="H63" s="25">
        <f t="shared" si="23"/>
        <v>-0.19145540064112887</v>
      </c>
      <c r="I63" s="25">
        <f t="shared" si="23"/>
        <v>-0.11015336150463328</v>
      </c>
      <c r="J63" s="25">
        <f t="shared" si="23"/>
        <v>2.304615312713798E-2</v>
      </c>
      <c r="K63" s="25">
        <f t="shared" si="23"/>
        <v>-6.3652624901117116E-3</v>
      </c>
    </row>
    <row r="64" spans="3:11" x14ac:dyDescent="0.25">
      <c r="C64" s="3" t="s">
        <v>19</v>
      </c>
      <c r="D64" s="3" t="s">
        <v>41</v>
      </c>
      <c r="E64" s="25">
        <f t="shared" ref="E64:K64" si="24">E31/D31-1</f>
        <v>4.8489597173811072E-2</v>
      </c>
      <c r="F64" s="25">
        <f t="shared" si="24"/>
        <v>1.0381546974601141E-2</v>
      </c>
      <c r="G64" s="25">
        <f t="shared" si="24"/>
        <v>1.1089408845939008E-2</v>
      </c>
      <c r="H64" s="25">
        <f t="shared" si="24"/>
        <v>1.1448716437097106E-2</v>
      </c>
      <c r="I64" s="25">
        <f t="shared" si="24"/>
        <v>2.5237669102689431E-2</v>
      </c>
      <c r="J64" s="25">
        <f t="shared" si="24"/>
        <v>6.3326262816527201E-2</v>
      </c>
      <c r="K64" s="25">
        <f t="shared" si="24"/>
        <v>-4.0065714732405722E-3</v>
      </c>
    </row>
    <row r="65" spans="3:11" x14ac:dyDescent="0.25">
      <c r="C65" s="3" t="s">
        <v>20</v>
      </c>
      <c r="D65" s="3" t="s">
        <v>41</v>
      </c>
      <c r="E65" s="25">
        <f t="shared" ref="E65:K65" si="25">E32/D32-1</f>
        <v>2.8089133931243238E-2</v>
      </c>
      <c r="F65" s="25">
        <f t="shared" si="25"/>
        <v>2.177689493461088E-2</v>
      </c>
      <c r="G65" s="25">
        <f t="shared" si="25"/>
        <v>2.3585357431361587E-3</v>
      </c>
      <c r="H65" s="25">
        <f t="shared" si="25"/>
        <v>-8.1927220072136597E-2</v>
      </c>
      <c r="I65" s="25">
        <f t="shared" si="25"/>
        <v>-3.8794484384979677E-2</v>
      </c>
      <c r="J65" s="25">
        <f t="shared" si="25"/>
        <v>4.5912162398265899E-2</v>
      </c>
      <c r="K65" s="25">
        <f t="shared" si="25"/>
        <v>2.9856098200814918E-2</v>
      </c>
    </row>
    <row r="66" spans="3:11" x14ac:dyDescent="0.25">
      <c r="C66" s="3" t="s">
        <v>21</v>
      </c>
      <c r="D66" s="3" t="s">
        <v>41</v>
      </c>
      <c r="E66" s="25">
        <f>E33/D33-1</f>
        <v>-4.2442808273995825E-2</v>
      </c>
      <c r="F66" s="25">
        <f t="shared" ref="F66:K66" si="26">F33/E33-1</f>
        <v>-3.6062374466702907E-2</v>
      </c>
      <c r="G66" s="25">
        <f t="shared" si="26"/>
        <v>2.0496206005653272E-2</v>
      </c>
      <c r="H66" s="25">
        <f t="shared" si="26"/>
        <v>-0.11362589064162265</v>
      </c>
      <c r="I66" s="25">
        <f t="shared" si="26"/>
        <v>-3.3255806031279644E-2</v>
      </c>
      <c r="J66" s="25">
        <f t="shared" si="26"/>
        <v>-4.030069099014344E-2</v>
      </c>
      <c r="K66" s="25">
        <f t="shared" si="26"/>
        <v>-7.7672064609276559E-2</v>
      </c>
    </row>
    <row r="67" spans="3:11" x14ac:dyDescent="0.25">
      <c r="C67" s="3" t="s">
        <v>22</v>
      </c>
      <c r="D67" s="3" t="s">
        <v>41</v>
      </c>
      <c r="E67" s="25">
        <f t="shared" ref="E67:K67" si="27">E34/D34-1</f>
        <v>0.19007362922042326</v>
      </c>
      <c r="F67" s="25">
        <f t="shared" si="27"/>
        <v>8.8130403632105114E-2</v>
      </c>
      <c r="G67" s="25">
        <f t="shared" si="27"/>
        <v>-5.2367707385429285E-2</v>
      </c>
      <c r="H67" s="25">
        <f t="shared" si="27"/>
        <v>-0.25570547077821437</v>
      </c>
      <c r="I67" s="25">
        <f t="shared" si="27"/>
        <v>-0.22297368235864934</v>
      </c>
      <c r="J67" s="25">
        <f t="shared" si="27"/>
        <v>-9.3666108709625773E-3</v>
      </c>
      <c r="K67" s="25">
        <f t="shared" si="27"/>
        <v>-2.5330502610261707E-2</v>
      </c>
    </row>
    <row r="68" spans="3:11" x14ac:dyDescent="0.25">
      <c r="E68" s="25"/>
      <c r="F68" s="25"/>
      <c r="G68" s="25"/>
      <c r="H68" s="25"/>
      <c r="I68" s="25"/>
      <c r="J68" s="25"/>
      <c r="K68" s="25"/>
    </row>
    <row r="95" spans="3:10" ht="13" x14ac:dyDescent="0.3">
      <c r="C95" s="28" t="s">
        <v>43</v>
      </c>
      <c r="D95" s="7">
        <v>2017</v>
      </c>
      <c r="E95" s="7">
        <v>2018</v>
      </c>
      <c r="F95" s="7">
        <v>2019</v>
      </c>
      <c r="G95" s="7">
        <v>2020</v>
      </c>
      <c r="H95" s="7">
        <v>2021</v>
      </c>
      <c r="I95" s="7">
        <v>2022</v>
      </c>
      <c r="J95" s="7">
        <v>2023</v>
      </c>
    </row>
    <row r="97" spans="3:10" x14ac:dyDescent="0.25">
      <c r="C97" s="28" t="s">
        <v>44</v>
      </c>
      <c r="D97" s="25">
        <v>3.3032879142770089E-2</v>
      </c>
      <c r="E97" s="25">
        <v>0.17108979618274089</v>
      </c>
      <c r="F97" s="25">
        <v>-0.12382254552906513</v>
      </c>
      <c r="G97" s="25">
        <v>-7.1939152302140541E-2</v>
      </c>
      <c r="H97" s="25">
        <v>0.23360283203990195</v>
      </c>
      <c r="I97" s="25">
        <v>-3.3377233653270055E-3</v>
      </c>
      <c r="J97" s="25">
        <v>-5.1166050113071404E-2</v>
      </c>
    </row>
    <row r="98" spans="3:10" x14ac:dyDescent="0.25">
      <c r="C98" s="28" t="s">
        <v>45</v>
      </c>
      <c r="D98" s="25">
        <v>-3.92635005512909E-3</v>
      </c>
      <c r="E98" s="25">
        <v>0.12529209691349541</v>
      </c>
      <c r="F98" s="25">
        <v>-0.17000126443707397</v>
      </c>
      <c r="G98" s="25">
        <v>-0.10328166217558687</v>
      </c>
      <c r="H98" s="25">
        <v>0.24210967137801709</v>
      </c>
      <c r="I98" s="25">
        <v>6.5627580094429483E-3</v>
      </c>
      <c r="J98" s="25">
        <v>-5.1166050113071515E-2</v>
      </c>
    </row>
    <row r="99" spans="3:10" x14ac:dyDescent="0.25">
      <c r="C99" s="30" t="s">
        <v>55</v>
      </c>
      <c r="D99" s="33">
        <f>E46/D46-1</f>
        <v>1.0680318810823541E-2</v>
      </c>
      <c r="E99" s="33">
        <f t="shared" ref="E99:J99" si="28">F46/E46-1</f>
        <v>0.17538848923729811</v>
      </c>
      <c r="F99" s="33">
        <f t="shared" si="28"/>
        <v>-0.16941014624680562</v>
      </c>
      <c r="G99" s="33">
        <f t="shared" si="28"/>
        <v>-0.11756513575071581</v>
      </c>
      <c r="H99" s="33">
        <f t="shared" si="28"/>
        <v>0.27422532789533349</v>
      </c>
      <c r="I99" s="33">
        <f t="shared" si="28"/>
        <v>-2.9118009077330642E-2</v>
      </c>
      <c r="J99" s="33">
        <f>K46/J46-1</f>
        <v>-9.2228015513820871E-2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5"/>
  <sheetViews>
    <sheetView workbookViewId="0">
      <selection activeCell="E39" sqref="E39"/>
    </sheetView>
  </sheetViews>
  <sheetFormatPr defaultRowHeight="12.5" x14ac:dyDescent="0.25"/>
  <cols>
    <col min="1" max="256" width="20.7265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8" spans="1:4" x14ac:dyDescent="0.25">
      <c r="A8" t="s">
        <v>6</v>
      </c>
      <c r="B8" t="s">
        <v>7</v>
      </c>
    </row>
    <row r="10" spans="1:4" x14ac:dyDescent="0.25">
      <c r="A10" t="s">
        <v>8</v>
      </c>
      <c r="C10" s="3" t="s">
        <v>10</v>
      </c>
    </row>
    <row r="11" spans="1:4" x14ac:dyDescent="0.25">
      <c r="A11" t="s">
        <v>9</v>
      </c>
      <c r="B11" t="s">
        <v>6</v>
      </c>
    </row>
    <row r="12" spans="1:4" x14ac:dyDescent="0.25">
      <c r="A12" s="1">
        <v>42370</v>
      </c>
      <c r="B12" s="2">
        <v>1173689</v>
      </c>
      <c r="C12" s="4">
        <v>42370</v>
      </c>
      <c r="D12" s="2">
        <f>AVERAGE(B12:B14)</f>
        <v>1187529</v>
      </c>
    </row>
    <row r="13" spans="1:4" x14ac:dyDescent="0.25">
      <c r="A13" s="1">
        <v>42401</v>
      </c>
      <c r="B13" s="2">
        <v>1183886</v>
      </c>
      <c r="C13" s="4">
        <v>42461</v>
      </c>
      <c r="D13" s="2">
        <f>AVERAGE(B15:B17)</f>
        <v>1211317.3333333333</v>
      </c>
    </row>
    <row r="14" spans="1:4" x14ac:dyDescent="0.25">
      <c r="A14" s="1">
        <v>42430</v>
      </c>
      <c r="B14" s="2">
        <v>1205012</v>
      </c>
      <c r="C14" s="4">
        <v>42552</v>
      </c>
      <c r="D14" s="2">
        <f>AVERAGE(B18:B20)</f>
        <v>1230215</v>
      </c>
    </row>
    <row r="15" spans="1:4" x14ac:dyDescent="0.25">
      <c r="A15" s="1">
        <v>42461</v>
      </c>
      <c r="B15" s="2">
        <v>1200460</v>
      </c>
      <c r="C15" s="4">
        <v>42644</v>
      </c>
      <c r="D15" s="2">
        <f>AVERAGE(B21:B23)</f>
        <v>1266574.3333333333</v>
      </c>
    </row>
    <row r="16" spans="1:4" x14ac:dyDescent="0.25">
      <c r="A16" s="1">
        <v>42491</v>
      </c>
      <c r="B16" s="2">
        <v>1205595</v>
      </c>
      <c r="C16" s="4">
        <v>42736</v>
      </c>
      <c r="D16" s="2">
        <f>AVERAGE(B24:B26)</f>
        <v>1271736.3333333333</v>
      </c>
    </row>
    <row r="17" spans="1:4" x14ac:dyDescent="0.25">
      <c r="A17" s="1">
        <v>42522</v>
      </c>
      <c r="B17" s="2">
        <v>1227897</v>
      </c>
      <c r="C17" s="4">
        <v>42826</v>
      </c>
      <c r="D17" s="2">
        <f>AVERAGE(B27:B29)</f>
        <v>1279581.3333333333</v>
      </c>
    </row>
    <row r="18" spans="1:4" x14ac:dyDescent="0.25">
      <c r="A18" s="1">
        <v>42552</v>
      </c>
      <c r="B18" s="2">
        <v>1224875</v>
      </c>
      <c r="C18" s="4">
        <v>42917</v>
      </c>
      <c r="D18" s="2">
        <f>AVERAGE(B30:B32)</f>
        <v>1274786.3333333333</v>
      </c>
    </row>
    <row r="19" spans="1:4" x14ac:dyDescent="0.25">
      <c r="A19" s="1">
        <v>42583</v>
      </c>
      <c r="B19" s="2">
        <v>1228609</v>
      </c>
      <c r="C19" s="4">
        <v>43009</v>
      </c>
      <c r="D19" s="2">
        <f>AVERAGE(B33:B35)</f>
        <v>1297303.6666666667</v>
      </c>
    </row>
    <row r="20" spans="1:4" x14ac:dyDescent="0.25">
      <c r="A20" s="1">
        <v>42614</v>
      </c>
      <c r="B20" s="2">
        <v>1237161</v>
      </c>
      <c r="C20" s="4">
        <v>43101</v>
      </c>
      <c r="D20" s="2">
        <f>AVERAGE(B36:B38)</f>
        <v>1352428.3333333333</v>
      </c>
    </row>
    <row r="21" spans="1:4" x14ac:dyDescent="0.25">
      <c r="A21" s="1">
        <v>42644</v>
      </c>
      <c r="B21" s="2">
        <v>1248252</v>
      </c>
      <c r="C21" s="4">
        <v>43191</v>
      </c>
      <c r="D21" s="2">
        <f>AVERAGE(B39:B41)</f>
        <v>1357544</v>
      </c>
    </row>
    <row r="22" spans="1:4" x14ac:dyDescent="0.25">
      <c r="A22" s="1">
        <v>42675</v>
      </c>
      <c r="B22" s="2">
        <v>1273992</v>
      </c>
      <c r="C22" s="4">
        <v>43282</v>
      </c>
      <c r="D22" s="2">
        <f>AVERAGE(B42:B44)</f>
        <v>1330514</v>
      </c>
    </row>
    <row r="23" spans="1:4" x14ac:dyDescent="0.25">
      <c r="A23" s="1">
        <v>42705</v>
      </c>
      <c r="B23" s="2">
        <v>1277479</v>
      </c>
      <c r="C23" s="4">
        <v>43374</v>
      </c>
      <c r="D23" s="2">
        <f>AVERAGE(B45:B47)</f>
        <v>1293403.3333333333</v>
      </c>
    </row>
    <row r="24" spans="1:4" x14ac:dyDescent="0.25">
      <c r="A24" s="1">
        <v>42736</v>
      </c>
      <c r="B24" s="2">
        <v>1257424</v>
      </c>
      <c r="C24" s="4">
        <v>43466</v>
      </c>
      <c r="D24" s="2">
        <f>AVERAGE(B48:B50)</f>
        <v>1320675</v>
      </c>
    </row>
    <row r="25" spans="1:4" x14ac:dyDescent="0.25">
      <c r="A25" s="1">
        <v>42767</v>
      </c>
      <c r="B25" s="2">
        <v>1279822</v>
      </c>
      <c r="C25" s="4">
        <v>43556</v>
      </c>
      <c r="D25" s="2">
        <f>AVERAGE(B51:B53)</f>
        <v>1372503.6666666667</v>
      </c>
    </row>
    <row r="26" spans="1:4" x14ac:dyDescent="0.25">
      <c r="A26" s="1">
        <v>42795</v>
      </c>
      <c r="B26" s="2">
        <v>1277963</v>
      </c>
      <c r="C26" s="4">
        <v>43647</v>
      </c>
      <c r="D26" s="2">
        <f>AVERAGE(B54:B56)</f>
        <v>1418767.3333333333</v>
      </c>
    </row>
    <row r="27" spans="1:4" x14ac:dyDescent="0.25">
      <c r="A27" s="1">
        <v>42826</v>
      </c>
      <c r="B27" s="2">
        <v>1273965</v>
      </c>
      <c r="C27" s="4">
        <v>43739</v>
      </c>
      <c r="D27" s="2">
        <f>AVERAGE(B57:B59)</f>
        <v>1446159.3333333333</v>
      </c>
    </row>
    <row r="28" spans="1:4" x14ac:dyDescent="0.25">
      <c r="A28" s="1">
        <v>42856</v>
      </c>
      <c r="B28" s="2">
        <v>1286961</v>
      </c>
      <c r="C28" s="4">
        <v>43831</v>
      </c>
      <c r="D28" s="2">
        <f>AVERAGE(B60:B62)</f>
        <v>1498353.6666666667</v>
      </c>
    </row>
    <row r="29" spans="1:4" x14ac:dyDescent="0.25">
      <c r="A29" s="1">
        <v>42887</v>
      </c>
      <c r="B29" s="2">
        <v>1277818</v>
      </c>
      <c r="C29" s="4">
        <v>43922</v>
      </c>
      <c r="D29" s="2">
        <f>AVERAGE(B63:B65)</f>
        <v>1441721.3333333333</v>
      </c>
    </row>
    <row r="30" spans="1:4" x14ac:dyDescent="0.25">
      <c r="A30" s="1">
        <v>42917</v>
      </c>
      <c r="B30" s="2">
        <v>1275847</v>
      </c>
      <c r="C30" s="4">
        <v>44013</v>
      </c>
      <c r="D30" s="2">
        <f>AVERAGE(B66:B68)</f>
        <v>1451293.3333333333</v>
      </c>
    </row>
    <row r="31" spans="1:4" x14ac:dyDescent="0.25">
      <c r="A31" s="1">
        <v>42948</v>
      </c>
      <c r="B31" s="2">
        <v>1271244</v>
      </c>
      <c r="C31" s="4">
        <v>44105</v>
      </c>
      <c r="D31" s="2">
        <f>AVERAGE(B69:B71)</f>
        <v>1487697.6666666667</v>
      </c>
    </row>
    <row r="32" spans="1:4" x14ac:dyDescent="0.25">
      <c r="A32" s="1">
        <v>42979</v>
      </c>
      <c r="B32" s="2">
        <v>1277268</v>
      </c>
      <c r="C32" s="4">
        <v>44197</v>
      </c>
      <c r="D32" s="2">
        <f>AVERAGE(B72:B74)</f>
        <v>1543866.6666666667</v>
      </c>
    </row>
    <row r="33" spans="1:4" x14ac:dyDescent="0.25">
      <c r="A33" s="1">
        <v>43009</v>
      </c>
      <c r="B33" s="2">
        <v>1278960</v>
      </c>
      <c r="C33" s="4"/>
      <c r="D33" s="2"/>
    </row>
    <row r="34" spans="1:4" x14ac:dyDescent="0.25">
      <c r="A34" s="1">
        <v>43040</v>
      </c>
      <c r="B34" s="2">
        <v>1302482</v>
      </c>
      <c r="C34" s="4"/>
      <c r="D34" s="2"/>
    </row>
    <row r="35" spans="1:4" x14ac:dyDescent="0.25">
      <c r="A35" s="1">
        <v>43070</v>
      </c>
      <c r="B35" s="2">
        <v>1310469</v>
      </c>
      <c r="C35" s="4"/>
      <c r="D35" s="2"/>
    </row>
    <row r="36" spans="1:4" x14ac:dyDescent="0.25">
      <c r="A36" s="1">
        <v>43101</v>
      </c>
      <c r="B36" s="2">
        <v>1341552</v>
      </c>
    </row>
    <row r="37" spans="1:4" x14ac:dyDescent="0.25">
      <c r="A37" s="1">
        <v>43132</v>
      </c>
      <c r="B37" s="2">
        <v>1361790</v>
      </c>
    </row>
    <row r="38" spans="1:4" x14ac:dyDescent="0.25">
      <c r="A38" s="1">
        <v>43160</v>
      </c>
      <c r="B38" s="2">
        <v>1353943</v>
      </c>
    </row>
    <row r="39" spans="1:4" x14ac:dyDescent="0.25">
      <c r="A39" s="1">
        <v>43191</v>
      </c>
      <c r="B39" s="2">
        <v>1360763</v>
      </c>
    </row>
    <row r="40" spans="1:4" x14ac:dyDescent="0.25">
      <c r="A40" s="1">
        <v>43221</v>
      </c>
      <c r="B40" s="2">
        <v>1366558</v>
      </c>
    </row>
    <row r="41" spans="1:4" x14ac:dyDescent="0.25">
      <c r="A41" s="1">
        <v>43252</v>
      </c>
      <c r="B41" s="2">
        <v>1345311</v>
      </c>
    </row>
    <row r="42" spans="1:4" x14ac:dyDescent="0.25">
      <c r="A42" s="1">
        <v>43282</v>
      </c>
      <c r="B42" s="2">
        <v>1336182</v>
      </c>
    </row>
    <row r="43" spans="1:4" x14ac:dyDescent="0.25">
      <c r="A43" s="1">
        <v>43313</v>
      </c>
      <c r="B43" s="2">
        <v>1334736</v>
      </c>
    </row>
    <row r="44" spans="1:4" x14ac:dyDescent="0.25">
      <c r="A44" s="1">
        <v>43344</v>
      </c>
      <c r="B44" s="2">
        <v>1320624</v>
      </c>
    </row>
    <row r="45" spans="1:4" x14ac:dyDescent="0.25">
      <c r="A45" s="1">
        <v>43374</v>
      </c>
      <c r="B45" s="2">
        <v>1303690</v>
      </c>
    </row>
    <row r="46" spans="1:4" x14ac:dyDescent="0.25">
      <c r="A46" s="1">
        <v>43405</v>
      </c>
      <c r="B46" s="2">
        <v>1291530</v>
      </c>
    </row>
    <row r="47" spans="1:4" x14ac:dyDescent="0.25">
      <c r="A47" s="1">
        <v>43435</v>
      </c>
      <c r="B47" s="2">
        <v>1284990</v>
      </c>
    </row>
    <row r="48" spans="1:4" x14ac:dyDescent="0.25">
      <c r="A48" s="1">
        <v>43466</v>
      </c>
      <c r="B48" s="2">
        <v>1304435</v>
      </c>
    </row>
    <row r="49" spans="1:2" x14ac:dyDescent="0.25">
      <c r="A49" s="1">
        <v>43497</v>
      </c>
      <c r="B49" s="2">
        <v>1321909</v>
      </c>
    </row>
    <row r="50" spans="1:2" x14ac:dyDescent="0.25">
      <c r="A50" s="1">
        <v>43525</v>
      </c>
      <c r="B50" s="2">
        <v>1335681</v>
      </c>
    </row>
    <row r="51" spans="1:2" x14ac:dyDescent="0.25">
      <c r="A51" s="1">
        <v>43556</v>
      </c>
      <c r="B51" s="2">
        <v>1363556</v>
      </c>
    </row>
    <row r="52" spans="1:2" x14ac:dyDescent="0.25">
      <c r="A52" s="1">
        <v>43586</v>
      </c>
      <c r="B52" s="2">
        <v>1368688</v>
      </c>
    </row>
    <row r="53" spans="1:2" x14ac:dyDescent="0.25">
      <c r="A53" s="1">
        <v>43617</v>
      </c>
      <c r="B53" s="2">
        <v>1385267</v>
      </c>
    </row>
    <row r="54" spans="1:2" x14ac:dyDescent="0.25">
      <c r="A54" s="1">
        <v>43647</v>
      </c>
      <c r="B54" s="2">
        <v>1409115</v>
      </c>
    </row>
    <row r="55" spans="1:2" x14ac:dyDescent="0.25">
      <c r="A55" s="1">
        <v>43678</v>
      </c>
      <c r="B55" s="2">
        <v>1419321</v>
      </c>
    </row>
    <row r="56" spans="1:2" x14ac:dyDescent="0.25">
      <c r="A56" s="1">
        <v>43709</v>
      </c>
      <c r="B56" s="2">
        <v>1427866</v>
      </c>
    </row>
    <row r="57" spans="1:2" x14ac:dyDescent="0.25">
      <c r="A57" s="1">
        <v>43739</v>
      </c>
      <c r="B57" s="2">
        <v>1429754</v>
      </c>
    </row>
    <row r="58" spans="1:2" x14ac:dyDescent="0.25">
      <c r="A58" s="1">
        <v>43770</v>
      </c>
      <c r="B58" s="2">
        <v>1450239</v>
      </c>
    </row>
    <row r="59" spans="1:2" x14ac:dyDescent="0.25">
      <c r="A59" s="1">
        <v>43800</v>
      </c>
      <c r="B59" s="2">
        <v>1458485</v>
      </c>
    </row>
    <row r="60" spans="1:2" x14ac:dyDescent="0.25">
      <c r="A60" s="1">
        <v>43831</v>
      </c>
      <c r="B60" s="2">
        <v>1486377</v>
      </c>
    </row>
    <row r="61" spans="1:2" x14ac:dyDescent="0.25">
      <c r="A61" s="1">
        <v>43862</v>
      </c>
      <c r="B61" s="2">
        <v>1501626</v>
      </c>
    </row>
    <row r="62" spans="1:2" x14ac:dyDescent="0.25">
      <c r="A62" s="1">
        <v>43891</v>
      </c>
      <c r="B62" s="2">
        <v>1507058</v>
      </c>
    </row>
    <row r="63" spans="1:2" x14ac:dyDescent="0.25">
      <c r="A63" s="1">
        <v>43922</v>
      </c>
      <c r="B63" s="2">
        <v>1452423</v>
      </c>
    </row>
    <row r="64" spans="1:2" x14ac:dyDescent="0.25">
      <c r="A64" s="1">
        <v>43952</v>
      </c>
      <c r="B64" s="2">
        <v>1437721</v>
      </c>
    </row>
    <row r="65" spans="1:2" x14ac:dyDescent="0.25">
      <c r="A65" s="1">
        <v>43983</v>
      </c>
      <c r="B65" s="2">
        <v>1435020</v>
      </c>
    </row>
    <row r="66" spans="1:2" x14ac:dyDescent="0.25">
      <c r="A66" s="1">
        <v>44013</v>
      </c>
      <c r="B66" s="2">
        <v>1439617</v>
      </c>
    </row>
    <row r="67" spans="1:2" x14ac:dyDescent="0.25">
      <c r="A67" s="1">
        <v>44044</v>
      </c>
      <c r="B67" s="2">
        <v>1455002</v>
      </c>
    </row>
    <row r="68" spans="1:2" x14ac:dyDescent="0.25">
      <c r="A68" s="1">
        <v>44075</v>
      </c>
      <c r="B68" s="2">
        <v>1459261</v>
      </c>
    </row>
    <row r="69" spans="1:2" x14ac:dyDescent="0.25">
      <c r="A69" s="1">
        <v>44105</v>
      </c>
      <c r="B69" s="2">
        <v>1471734</v>
      </c>
    </row>
    <row r="70" spans="1:2" x14ac:dyDescent="0.25">
      <c r="A70" s="1">
        <v>44136</v>
      </c>
      <c r="B70" s="2">
        <v>1487171</v>
      </c>
    </row>
    <row r="71" spans="1:2" x14ac:dyDescent="0.25">
      <c r="A71" s="1">
        <v>44166</v>
      </c>
      <c r="B71" s="2">
        <v>1504188</v>
      </c>
    </row>
    <row r="72" spans="1:2" x14ac:dyDescent="0.25">
      <c r="A72" s="1">
        <v>44197</v>
      </c>
      <c r="B72" s="2">
        <v>1549793</v>
      </c>
    </row>
    <row r="73" spans="1:2" x14ac:dyDescent="0.25">
      <c r="A73" s="1">
        <v>44228</v>
      </c>
      <c r="B73" s="2">
        <v>1533252</v>
      </c>
    </row>
    <row r="74" spans="1:2" x14ac:dyDescent="0.25">
      <c r="A74" s="1">
        <v>44256</v>
      </c>
      <c r="B74" s="2">
        <v>1548555</v>
      </c>
    </row>
    <row r="75" spans="1:2" x14ac:dyDescent="0.25">
      <c r="A75" s="1">
        <v>44287</v>
      </c>
      <c r="B75" s="2">
        <v>1549488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J46"/>
  <sheetViews>
    <sheetView zoomScale="60" zoomScaleNormal="60" workbookViewId="0">
      <selection activeCell="C42" sqref="C42"/>
    </sheetView>
  </sheetViews>
  <sheetFormatPr defaultRowHeight="12.5" x14ac:dyDescent="0.25"/>
  <cols>
    <col min="3" max="3" width="57.453125" bestFit="1" customWidth="1"/>
    <col min="4" max="4" width="33.81640625" hidden="1" customWidth="1"/>
    <col min="5" max="36" width="11.1796875" customWidth="1"/>
  </cols>
  <sheetData>
    <row r="3" spans="2:36" ht="14.5" x14ac:dyDescent="0.35">
      <c r="C3" s="14" t="s">
        <v>23</v>
      </c>
      <c r="D3" s="14" t="s">
        <v>24</v>
      </c>
      <c r="E3" s="15">
        <v>42370</v>
      </c>
      <c r="F3" s="16">
        <v>42461</v>
      </c>
      <c r="G3" s="17">
        <v>42552</v>
      </c>
      <c r="H3" s="18">
        <v>42644</v>
      </c>
      <c r="I3" s="15">
        <v>42736</v>
      </c>
      <c r="J3" s="16">
        <v>42826</v>
      </c>
      <c r="K3" s="17">
        <v>42917</v>
      </c>
      <c r="L3" s="18">
        <v>43009</v>
      </c>
      <c r="M3" s="15">
        <v>43101</v>
      </c>
      <c r="N3" s="16">
        <v>43191</v>
      </c>
      <c r="O3" s="17">
        <v>43282</v>
      </c>
      <c r="P3" s="18">
        <v>43374</v>
      </c>
      <c r="Q3" s="15">
        <v>43466</v>
      </c>
      <c r="R3" s="16">
        <v>43556</v>
      </c>
      <c r="S3" s="17">
        <v>43647</v>
      </c>
      <c r="T3" s="18">
        <v>43739</v>
      </c>
      <c r="U3" s="15">
        <v>43831</v>
      </c>
      <c r="V3" s="16">
        <v>43922</v>
      </c>
      <c r="W3" s="17">
        <v>44013</v>
      </c>
      <c r="X3" s="18">
        <v>44105</v>
      </c>
      <c r="Y3" s="15">
        <v>44197</v>
      </c>
      <c r="Z3" s="16">
        <v>44287</v>
      </c>
      <c r="AA3" s="17">
        <v>44378</v>
      </c>
      <c r="AB3" s="18">
        <v>44470</v>
      </c>
      <c r="AC3" s="15">
        <v>44562</v>
      </c>
      <c r="AD3" s="16">
        <v>44652</v>
      </c>
      <c r="AE3" s="17">
        <v>44743</v>
      </c>
      <c r="AF3" s="18">
        <v>44835</v>
      </c>
      <c r="AG3" s="15">
        <v>44927</v>
      </c>
      <c r="AH3" s="16">
        <v>45017</v>
      </c>
      <c r="AI3" s="17">
        <v>45108</v>
      </c>
      <c r="AJ3" s="18">
        <v>45200</v>
      </c>
    </row>
    <row r="4" spans="2:36" x14ac:dyDescent="0.25">
      <c r="C4" t="s">
        <v>25</v>
      </c>
      <c r="D4" t="s">
        <v>26</v>
      </c>
      <c r="E4" s="19">
        <v>4333.9325889246802</v>
      </c>
      <c r="F4" s="19">
        <v>3424.30110860373</v>
      </c>
      <c r="G4" s="19">
        <v>4361.7719782536096</v>
      </c>
      <c r="H4" s="19">
        <v>3758.1325299669902</v>
      </c>
      <c r="I4" s="19">
        <v>3668.36482245978</v>
      </c>
      <c r="J4" s="19">
        <v>3566.1235869624702</v>
      </c>
      <c r="K4" s="19">
        <v>4482.2691825109996</v>
      </c>
      <c r="L4" s="19">
        <v>4099.03748499627</v>
      </c>
      <c r="M4" s="19">
        <v>4984.9949598671801</v>
      </c>
      <c r="N4" s="19">
        <v>4818.8501811814804</v>
      </c>
      <c r="O4" s="19">
        <v>3982.5290815347398</v>
      </c>
      <c r="P4" s="19">
        <v>4011.0149838887601</v>
      </c>
      <c r="Q4" s="19">
        <v>3685.6828171873399</v>
      </c>
      <c r="R4" s="19">
        <v>3787.7645951985</v>
      </c>
      <c r="S4" s="19">
        <v>3438.2657450988299</v>
      </c>
      <c r="T4" s="19">
        <v>3860.09738020849</v>
      </c>
      <c r="U4" s="19">
        <v>3551.4169719361098</v>
      </c>
      <c r="V4" s="19">
        <v>3405.1856458064599</v>
      </c>
      <c r="W4" s="19">
        <v>3008.3260932746698</v>
      </c>
      <c r="X4" s="19">
        <v>3281.2246810001202</v>
      </c>
      <c r="Y4" s="19">
        <v>3804.0584463584601</v>
      </c>
      <c r="Z4" s="20">
        <v>4121.9022598639904</v>
      </c>
      <c r="AA4" s="20">
        <v>4243.9717796538298</v>
      </c>
      <c r="AB4" s="20">
        <v>4283.2427509052104</v>
      </c>
      <c r="AC4" s="20">
        <v>4272.7239430544896</v>
      </c>
      <c r="AD4" s="20">
        <v>4126.7953730359995</v>
      </c>
      <c r="AE4" s="20">
        <v>4088.9754471657998</v>
      </c>
      <c r="AF4" s="20">
        <v>4072.6586810911599</v>
      </c>
      <c r="AG4" s="20">
        <v>4031.4407560241998</v>
      </c>
      <c r="AH4" s="20">
        <v>3894.22145677046</v>
      </c>
      <c r="AI4" s="20">
        <v>3899.8715936058802</v>
      </c>
      <c r="AJ4" s="20">
        <v>3888.2508308831598</v>
      </c>
    </row>
    <row r="5" spans="2:36" x14ac:dyDescent="0.25">
      <c r="B5" s="21"/>
      <c r="C5" t="s">
        <v>27</v>
      </c>
      <c r="D5" t="s">
        <v>26</v>
      </c>
      <c r="E5" s="19">
        <v>2371.23736439907</v>
      </c>
      <c r="F5" s="19">
        <v>1466.91222492107</v>
      </c>
      <c r="G5" s="19">
        <v>2374.58641517144</v>
      </c>
      <c r="H5" s="19">
        <v>1771.3575405562599</v>
      </c>
      <c r="I5" s="19">
        <v>1738.6098456505299</v>
      </c>
      <c r="J5" s="19">
        <v>1691.5665480776599</v>
      </c>
      <c r="K5" s="19">
        <v>2674.64965157599</v>
      </c>
      <c r="L5" s="19">
        <v>2268.1068720748699</v>
      </c>
      <c r="M5" s="19">
        <v>3017.91249217623</v>
      </c>
      <c r="N5" s="19">
        <v>2865.6413744413999</v>
      </c>
      <c r="O5" s="19">
        <v>2105.02346907523</v>
      </c>
      <c r="P5" s="19">
        <v>2188.39380677694</v>
      </c>
      <c r="Q5" s="19">
        <v>1823.5629303764199</v>
      </c>
      <c r="R5" s="19">
        <v>1920.3046762684801</v>
      </c>
      <c r="S5" s="19">
        <v>1561.3680822358201</v>
      </c>
      <c r="T5" s="19">
        <v>1972.3730087199499</v>
      </c>
      <c r="U5" s="19">
        <v>1671.6969762608801</v>
      </c>
      <c r="V5" s="19">
        <v>1706.3396470098301</v>
      </c>
      <c r="W5" s="19">
        <v>1384.9561395872199</v>
      </c>
      <c r="X5" s="19">
        <v>1688.9010091657999</v>
      </c>
      <c r="Y5" s="19">
        <v>2203.0326688721302</v>
      </c>
      <c r="Z5" s="20">
        <v>2479.4438147068599</v>
      </c>
      <c r="AA5" s="20">
        <v>2555.6070169536301</v>
      </c>
      <c r="AB5" s="20">
        <v>2557.5596133916802</v>
      </c>
      <c r="AC5" s="20">
        <v>2513.2718882721501</v>
      </c>
      <c r="AD5" s="20">
        <v>2367.0127333640798</v>
      </c>
      <c r="AE5" s="20">
        <v>2337.6055465591799</v>
      </c>
      <c r="AF5" s="20">
        <v>2327.47769879199</v>
      </c>
      <c r="AG5" s="20">
        <v>2295.2225040466101</v>
      </c>
      <c r="AH5" s="20">
        <v>2169.9978816170901</v>
      </c>
      <c r="AI5" s="20">
        <v>2171.2771079691001</v>
      </c>
      <c r="AJ5" s="20">
        <v>2167.9157291280599</v>
      </c>
    </row>
    <row r="6" spans="2:36" x14ac:dyDescent="0.25">
      <c r="B6" s="21"/>
      <c r="C6" t="s">
        <v>28</v>
      </c>
      <c r="D6" t="s">
        <v>26</v>
      </c>
      <c r="E6" s="19">
        <v>411.92354448271902</v>
      </c>
      <c r="F6" s="19">
        <v>438.76163123302899</v>
      </c>
      <c r="G6" s="19">
        <v>463.02344995247802</v>
      </c>
      <c r="H6" s="19">
        <v>476.33859389091901</v>
      </c>
      <c r="I6" s="19">
        <v>470.37168025135497</v>
      </c>
      <c r="J6" s="19">
        <v>465.98398320839601</v>
      </c>
      <c r="K6" s="19">
        <v>452.91137420364203</v>
      </c>
      <c r="L6" s="19">
        <v>454.62234463146001</v>
      </c>
      <c r="M6" s="19">
        <v>473.468189229183</v>
      </c>
      <c r="N6" s="19">
        <v>473.48754679443499</v>
      </c>
      <c r="O6" s="19">
        <v>466.18184810763398</v>
      </c>
      <c r="P6" s="19">
        <v>446.82206693385598</v>
      </c>
      <c r="Q6" s="19">
        <v>450.40738692005999</v>
      </c>
      <c r="R6" s="19">
        <v>446.65753724403601</v>
      </c>
      <c r="S6" s="19">
        <v>446.13774862302898</v>
      </c>
      <c r="T6" s="19">
        <v>440.47318136581902</v>
      </c>
      <c r="U6" s="19">
        <v>429.97938835828199</v>
      </c>
      <c r="V6" s="19">
        <v>374.69073319555702</v>
      </c>
      <c r="W6" s="19">
        <v>339.14842227008597</v>
      </c>
      <c r="X6" s="19">
        <v>332.84774850838102</v>
      </c>
      <c r="Y6" s="19">
        <v>338.16925341273702</v>
      </c>
      <c r="Z6" s="20">
        <v>339.60589287281101</v>
      </c>
      <c r="AA6" s="20">
        <v>346.61157626820898</v>
      </c>
      <c r="AB6" s="20">
        <v>351.200075668328</v>
      </c>
      <c r="AC6" s="20">
        <v>352.06022278282597</v>
      </c>
      <c r="AD6" s="20">
        <v>355.74118409857698</v>
      </c>
      <c r="AE6" s="20">
        <v>354.860645882651</v>
      </c>
      <c r="AF6" s="20">
        <v>354.11802168771601</v>
      </c>
      <c r="AG6" s="20">
        <v>353.035634110535</v>
      </c>
      <c r="AH6" s="20">
        <v>350.16650062864898</v>
      </c>
      <c r="AI6" s="20">
        <v>349.250330890236</v>
      </c>
      <c r="AJ6" s="20">
        <v>350.55628640107102</v>
      </c>
    </row>
    <row r="7" spans="2:36" x14ac:dyDescent="0.25">
      <c r="B7" s="21"/>
      <c r="C7" t="s">
        <v>29</v>
      </c>
      <c r="D7" t="s">
        <v>26</v>
      </c>
      <c r="E7" s="19">
        <v>68.073682923930505</v>
      </c>
      <c r="F7" s="19">
        <v>70.145365797668106</v>
      </c>
      <c r="G7" s="19">
        <v>68.921313423052894</v>
      </c>
      <c r="H7" s="19">
        <v>64.624813805423301</v>
      </c>
      <c r="I7" s="19">
        <v>61.743013378685099</v>
      </c>
      <c r="J7" s="19">
        <v>61.3538379434682</v>
      </c>
      <c r="K7" s="19">
        <v>57.792575876613498</v>
      </c>
      <c r="L7" s="19">
        <v>57.412497013895099</v>
      </c>
      <c r="M7" s="19">
        <v>58.375614403169998</v>
      </c>
      <c r="N7" s="19">
        <v>55.850805704530003</v>
      </c>
      <c r="O7" s="19">
        <v>55.956230718878203</v>
      </c>
      <c r="P7" s="19">
        <v>53.960377126482399</v>
      </c>
      <c r="Q7" s="19">
        <v>57.905179252954603</v>
      </c>
      <c r="R7" s="19">
        <v>55.567368381768702</v>
      </c>
      <c r="S7" s="19">
        <v>54.938345714112202</v>
      </c>
      <c r="T7" s="19">
        <v>53.977155387393601</v>
      </c>
      <c r="U7" s="19">
        <v>50.933528793789797</v>
      </c>
      <c r="V7" s="19">
        <v>43.807636500117702</v>
      </c>
      <c r="W7" s="19">
        <v>41.362733977765998</v>
      </c>
      <c r="X7" s="19">
        <v>37.4655509060808</v>
      </c>
      <c r="Y7" s="19">
        <v>38.522591598071003</v>
      </c>
      <c r="Z7" s="20">
        <v>37.766273314599502</v>
      </c>
      <c r="AA7" s="20">
        <v>39.348913589069497</v>
      </c>
      <c r="AB7" s="20">
        <v>39.837031864921002</v>
      </c>
      <c r="AC7" s="20">
        <v>40.549442026260898</v>
      </c>
      <c r="AD7" s="20">
        <v>40.1648249598882</v>
      </c>
      <c r="AE7" s="20">
        <v>40.059453825877597</v>
      </c>
      <c r="AF7" s="20">
        <v>39.977437680673397</v>
      </c>
      <c r="AG7" s="20">
        <v>40.058286446953197</v>
      </c>
      <c r="AH7" s="20">
        <v>40.004848402829801</v>
      </c>
      <c r="AI7" s="20">
        <v>39.9184314371645</v>
      </c>
      <c r="AJ7" s="20">
        <v>39.746368886356997</v>
      </c>
    </row>
    <row r="8" spans="2:36" x14ac:dyDescent="0.25">
      <c r="B8" s="21"/>
      <c r="C8" t="s">
        <v>30</v>
      </c>
      <c r="D8" t="s">
        <v>26</v>
      </c>
      <c r="E8" s="19">
        <v>98.048906231727102</v>
      </c>
      <c r="F8" s="19">
        <v>95.299921308925505</v>
      </c>
      <c r="G8" s="19">
        <v>99.012315112265</v>
      </c>
      <c r="H8" s="19">
        <v>95.504417036394301</v>
      </c>
      <c r="I8" s="19">
        <v>98.006219370943896</v>
      </c>
      <c r="J8" s="19">
        <v>98.684683331808699</v>
      </c>
      <c r="K8" s="19">
        <v>97.738653904904794</v>
      </c>
      <c r="L8" s="19">
        <v>98.130833884009803</v>
      </c>
      <c r="M8" s="19">
        <v>98.185456378418095</v>
      </c>
      <c r="N8" s="19">
        <v>96.526223146854093</v>
      </c>
      <c r="O8" s="19">
        <v>94.032513195345103</v>
      </c>
      <c r="P8" s="19">
        <v>91.660132372814104</v>
      </c>
      <c r="Q8" s="19">
        <v>92.477851653955199</v>
      </c>
      <c r="R8" s="19">
        <v>89.651961822365493</v>
      </c>
      <c r="S8" s="19">
        <v>89.896667311094305</v>
      </c>
      <c r="T8" s="19">
        <v>92.703571909290901</v>
      </c>
      <c r="U8" s="19">
        <v>91.529651260113098</v>
      </c>
      <c r="V8" s="19">
        <v>88.709284444964396</v>
      </c>
      <c r="W8" s="19">
        <v>89.052216308786299</v>
      </c>
      <c r="X8" s="19">
        <v>87.161912470803202</v>
      </c>
      <c r="Y8" s="19">
        <v>87.236828943473</v>
      </c>
      <c r="Z8" s="20">
        <v>90.217014392385394</v>
      </c>
      <c r="AA8" s="20">
        <v>93.433984561128099</v>
      </c>
      <c r="AB8" s="20">
        <v>96.9744642325754</v>
      </c>
      <c r="AC8" s="20">
        <v>98.412973288281606</v>
      </c>
      <c r="AD8" s="20">
        <v>98.439862834409396</v>
      </c>
      <c r="AE8" s="20">
        <v>99.232291216534094</v>
      </c>
      <c r="AF8" s="20">
        <v>99.057957870768305</v>
      </c>
      <c r="AG8" s="20">
        <v>98.335166452371297</v>
      </c>
      <c r="AH8" s="20">
        <v>98.197687684338305</v>
      </c>
      <c r="AI8" s="20">
        <v>98.564119777666804</v>
      </c>
      <c r="AJ8" s="20">
        <v>98.462942282566402</v>
      </c>
    </row>
    <row r="9" spans="2:36" x14ac:dyDescent="0.25">
      <c r="B9" s="21"/>
      <c r="C9" t="s">
        <v>31</v>
      </c>
      <c r="D9" t="s">
        <v>26</v>
      </c>
      <c r="E9" s="19">
        <v>266.267973610262</v>
      </c>
      <c r="F9" s="19">
        <v>266.25442345919998</v>
      </c>
      <c r="G9" s="19">
        <v>274.15203001765099</v>
      </c>
      <c r="H9" s="19">
        <v>259.01300752944798</v>
      </c>
      <c r="I9" s="19">
        <v>272.73272961910402</v>
      </c>
      <c r="J9" s="19">
        <v>272.02815509519098</v>
      </c>
      <c r="K9" s="19">
        <v>253.536628938863</v>
      </c>
      <c r="L9" s="19">
        <v>259.64187007389501</v>
      </c>
      <c r="M9" s="19">
        <v>266.60288906303998</v>
      </c>
      <c r="N9" s="19">
        <v>265.09870287013803</v>
      </c>
      <c r="O9" s="19">
        <v>253.22831045766</v>
      </c>
      <c r="P9" s="19">
        <v>251.451355973099</v>
      </c>
      <c r="Q9" s="19">
        <v>252.55256499883001</v>
      </c>
      <c r="R9" s="19">
        <v>243.86899457368301</v>
      </c>
      <c r="S9" s="19">
        <v>241.90541120944999</v>
      </c>
      <c r="T9" s="19">
        <v>246.98780802029</v>
      </c>
      <c r="U9" s="19">
        <v>246.409624930821</v>
      </c>
      <c r="V9" s="19">
        <v>207.262000236706</v>
      </c>
      <c r="W9" s="19">
        <v>202.86807958168501</v>
      </c>
      <c r="X9" s="19">
        <v>217.37692448466001</v>
      </c>
      <c r="Y9" s="19">
        <v>208.98299125322899</v>
      </c>
      <c r="Z9" s="20">
        <v>208.575429016729</v>
      </c>
      <c r="AA9" s="20">
        <v>211.03140492125499</v>
      </c>
      <c r="AB9" s="20">
        <v>216.57529407454399</v>
      </c>
      <c r="AC9" s="20">
        <v>219.90066354136599</v>
      </c>
      <c r="AD9" s="20">
        <v>222.277832473069</v>
      </c>
      <c r="AE9" s="20">
        <v>225.50410720102701</v>
      </c>
      <c r="AF9" s="20">
        <v>225.67698554700701</v>
      </c>
      <c r="AG9" s="20">
        <v>231.48134762298901</v>
      </c>
      <c r="AH9" s="20">
        <v>229.91811622950499</v>
      </c>
      <c r="AI9" s="20">
        <v>229.81820229203899</v>
      </c>
      <c r="AJ9" s="20">
        <v>228.814154228668</v>
      </c>
    </row>
    <row r="10" spans="2:36" x14ac:dyDescent="0.25">
      <c r="B10" s="22"/>
      <c r="C10" t="s">
        <v>32</v>
      </c>
      <c r="D10" t="s">
        <v>26</v>
      </c>
      <c r="E10" s="19">
        <v>8.4791923526533903</v>
      </c>
      <c r="F10" s="19">
        <v>8.9991039413034795</v>
      </c>
      <c r="G10" s="19">
        <v>9.1449543266688202</v>
      </c>
      <c r="H10" s="19">
        <v>8.6000142000684008</v>
      </c>
      <c r="I10" s="19">
        <v>8.1643896551965707</v>
      </c>
      <c r="J10" s="19">
        <v>8.6475555778857807</v>
      </c>
      <c r="K10" s="19">
        <v>8.2001544429362792</v>
      </c>
      <c r="L10" s="19">
        <v>7.5589667759540102</v>
      </c>
      <c r="M10" s="19">
        <v>7.6607196263329502</v>
      </c>
      <c r="N10" s="19">
        <v>7.6084488399932102</v>
      </c>
      <c r="O10" s="19">
        <v>7.3027909647484996</v>
      </c>
      <c r="P10" s="19">
        <v>7.5247043111639602</v>
      </c>
      <c r="Q10" s="19">
        <v>7.5394225111701303</v>
      </c>
      <c r="R10" s="19">
        <v>7.6639067240281298</v>
      </c>
      <c r="S10" s="19">
        <v>7.1522897219560404</v>
      </c>
      <c r="T10" s="19">
        <v>6.79860191928221</v>
      </c>
      <c r="U10" s="19">
        <v>6.7838039723608201</v>
      </c>
      <c r="V10" s="19">
        <v>5.8395117014643603</v>
      </c>
      <c r="W10" s="19">
        <v>6.04517789774353</v>
      </c>
      <c r="X10" s="19">
        <v>6.2841695913467399</v>
      </c>
      <c r="Y10" s="19">
        <v>6.3204349939619897</v>
      </c>
      <c r="Z10" s="20">
        <v>5.8606022466385603</v>
      </c>
      <c r="AA10" s="20">
        <v>6.0487764083209301</v>
      </c>
      <c r="AB10" s="20">
        <v>6.0251723400658497</v>
      </c>
      <c r="AC10" s="20">
        <v>6.0816501254790598</v>
      </c>
      <c r="AD10" s="20">
        <v>5.9415090718300503</v>
      </c>
      <c r="AE10" s="20">
        <v>5.8255594436674203</v>
      </c>
      <c r="AF10" s="20">
        <v>5.6893857974017497</v>
      </c>
      <c r="AG10" s="20">
        <v>5.5699351293716504</v>
      </c>
      <c r="AH10" s="20">
        <v>5.4662478584757297</v>
      </c>
      <c r="AI10" s="20">
        <v>5.3808580862106199</v>
      </c>
      <c r="AJ10" s="20">
        <v>5.2928101956026596</v>
      </c>
    </row>
    <row r="11" spans="2:36" x14ac:dyDescent="0.25">
      <c r="B11" s="22"/>
      <c r="C11" t="s">
        <v>33</v>
      </c>
      <c r="D11" t="s">
        <v>26</v>
      </c>
      <c r="E11" s="19">
        <v>33.828220032632998</v>
      </c>
      <c r="F11" s="19">
        <v>38.920569223904103</v>
      </c>
      <c r="G11" s="19">
        <v>39.650120658698697</v>
      </c>
      <c r="H11" s="19">
        <v>41.959312518129799</v>
      </c>
      <c r="I11" s="19">
        <v>42.5225372400228</v>
      </c>
      <c r="J11" s="19">
        <v>45.175908371888902</v>
      </c>
      <c r="K11" s="19">
        <v>45.904745461423801</v>
      </c>
      <c r="L11" s="19">
        <v>43.809163075089899</v>
      </c>
      <c r="M11" s="19">
        <v>45.340789432729203</v>
      </c>
      <c r="N11" s="19">
        <v>48.132902105337301</v>
      </c>
      <c r="O11" s="19">
        <v>47.259159245399701</v>
      </c>
      <c r="P11" s="19">
        <v>44.393909686321599</v>
      </c>
      <c r="Q11" s="19">
        <v>43.553440619372097</v>
      </c>
      <c r="R11" s="19">
        <v>42.248548473783998</v>
      </c>
      <c r="S11" s="19">
        <v>40.238775063641903</v>
      </c>
      <c r="T11" s="19">
        <v>40.481277759371203</v>
      </c>
      <c r="U11" s="19">
        <v>36.674374355885597</v>
      </c>
      <c r="V11" s="19">
        <v>34.239076603748501</v>
      </c>
      <c r="W11" s="19">
        <v>25.084127582423601</v>
      </c>
      <c r="X11" s="19">
        <v>23.572202809210101</v>
      </c>
      <c r="Y11" s="19">
        <v>23.113732532995499</v>
      </c>
      <c r="Z11" s="20">
        <v>23.311429334576498</v>
      </c>
      <c r="AA11" s="20">
        <v>23.586330171205802</v>
      </c>
      <c r="AB11" s="20">
        <v>23.558649909077999</v>
      </c>
      <c r="AC11" s="20">
        <v>23.450090907619899</v>
      </c>
      <c r="AD11" s="20">
        <v>23.443335557161099</v>
      </c>
      <c r="AE11" s="20">
        <v>23.5266275418149</v>
      </c>
      <c r="AF11" s="20">
        <v>23.257423519424702</v>
      </c>
      <c r="AG11" s="20">
        <v>22.972441627079501</v>
      </c>
      <c r="AH11" s="20">
        <v>22.849074294415399</v>
      </c>
      <c r="AI11" s="20">
        <v>22.785937894998</v>
      </c>
      <c r="AJ11" s="20">
        <v>22.697126120532101</v>
      </c>
    </row>
    <row r="12" spans="2:36" x14ac:dyDescent="0.25">
      <c r="B12" s="22"/>
      <c r="C12" t="s">
        <v>34</v>
      </c>
      <c r="D12" t="s">
        <v>26</v>
      </c>
      <c r="E12" s="19">
        <v>100.88138480517</v>
      </c>
      <c r="F12" s="19">
        <v>100.129176329096</v>
      </c>
      <c r="G12" s="19">
        <v>99.037840182822507</v>
      </c>
      <c r="H12" s="19">
        <v>104.389540637796</v>
      </c>
      <c r="I12" s="19">
        <v>104.326671223012</v>
      </c>
      <c r="J12" s="19">
        <v>101.044828370117</v>
      </c>
      <c r="K12" s="19">
        <v>98.725167845553898</v>
      </c>
      <c r="L12" s="19">
        <v>104.49505437048199</v>
      </c>
      <c r="M12" s="19">
        <v>105.3961442145</v>
      </c>
      <c r="N12" s="19">
        <v>106.975433889699</v>
      </c>
      <c r="O12" s="19">
        <v>102.108101147171</v>
      </c>
      <c r="P12" s="19">
        <v>102.707972640311</v>
      </c>
      <c r="Q12" s="19">
        <v>103.898192913187</v>
      </c>
      <c r="R12" s="19">
        <v>104.473004875548</v>
      </c>
      <c r="S12" s="19">
        <v>111.212812019391</v>
      </c>
      <c r="T12" s="19">
        <v>113.72462114344</v>
      </c>
      <c r="U12" s="19">
        <v>121.64879260492199</v>
      </c>
      <c r="V12" s="19">
        <v>123.335856152083</v>
      </c>
      <c r="W12" s="19">
        <v>133.51516111923999</v>
      </c>
      <c r="X12" s="19">
        <v>128.44954101180801</v>
      </c>
      <c r="Y12" s="19">
        <v>125.845891699445</v>
      </c>
      <c r="Z12" s="20">
        <v>125.849996978409</v>
      </c>
      <c r="AA12" s="20">
        <v>121.52356558723299</v>
      </c>
      <c r="AB12" s="20">
        <v>119.113114210082</v>
      </c>
      <c r="AC12" s="20">
        <v>116.287419154528</v>
      </c>
      <c r="AD12" s="20">
        <v>112.642843758792</v>
      </c>
      <c r="AE12" s="20">
        <v>109.189720596284</v>
      </c>
      <c r="AF12" s="20">
        <v>106.737202658353</v>
      </c>
      <c r="AG12" s="20">
        <v>104.780040118784</v>
      </c>
      <c r="AH12" s="20">
        <v>103.518239696666</v>
      </c>
      <c r="AI12" s="20">
        <v>102.72784717105399</v>
      </c>
      <c r="AJ12" s="20">
        <v>101.874788611314</v>
      </c>
    </row>
    <row r="13" spans="2:36" x14ac:dyDescent="0.25">
      <c r="B13" s="22"/>
      <c r="C13" t="s">
        <v>35</v>
      </c>
      <c r="D13" t="s">
        <v>26</v>
      </c>
      <c r="E13" s="19">
        <v>55.200615843160598</v>
      </c>
      <c r="F13" s="19">
        <v>55.275815286841201</v>
      </c>
      <c r="G13" s="19">
        <v>59.528130125738997</v>
      </c>
      <c r="H13" s="19">
        <v>62.758836315724501</v>
      </c>
      <c r="I13" s="19">
        <v>66.512567022039505</v>
      </c>
      <c r="J13" s="19">
        <v>66.976657759931697</v>
      </c>
      <c r="K13" s="19">
        <v>64.909469436468598</v>
      </c>
      <c r="L13" s="19">
        <v>59.743392308000502</v>
      </c>
      <c r="M13" s="19">
        <v>67.569181763252502</v>
      </c>
      <c r="N13" s="19">
        <v>70.775887668685101</v>
      </c>
      <c r="O13" s="19">
        <v>60.828029999312697</v>
      </c>
      <c r="P13" s="19">
        <v>61.779542069174802</v>
      </c>
      <c r="Q13" s="19">
        <v>58.3445674782879</v>
      </c>
      <c r="R13" s="19">
        <v>50.064943074840301</v>
      </c>
      <c r="S13" s="19">
        <v>51.317605721465299</v>
      </c>
      <c r="T13" s="19">
        <v>52.827448703399298</v>
      </c>
      <c r="U13" s="19">
        <v>54.9083504072346</v>
      </c>
      <c r="V13" s="19">
        <v>45.572445091646301</v>
      </c>
      <c r="W13" s="19">
        <v>41.539269540737997</v>
      </c>
      <c r="X13" s="19">
        <v>41.310058505388199</v>
      </c>
      <c r="Y13" s="19">
        <v>38.9260376400781</v>
      </c>
      <c r="Z13" s="20">
        <v>39.184718889936804</v>
      </c>
      <c r="AA13" s="20">
        <v>39.770498378744598</v>
      </c>
      <c r="AB13" s="20">
        <v>40.002899734556998</v>
      </c>
      <c r="AC13" s="20">
        <v>40.3357939971119</v>
      </c>
      <c r="AD13" s="20">
        <v>40.5975698353677</v>
      </c>
      <c r="AE13" s="20">
        <v>41.153107441805801</v>
      </c>
      <c r="AF13" s="20">
        <v>41.698077989997401</v>
      </c>
      <c r="AG13" s="20">
        <v>41.778496692527497</v>
      </c>
      <c r="AH13" s="20">
        <v>42.062353746424698</v>
      </c>
      <c r="AI13" s="20">
        <v>42.691659073878803</v>
      </c>
      <c r="AJ13" s="20">
        <v>43.173638506791498</v>
      </c>
    </row>
    <row r="14" spans="2:36" x14ac:dyDescent="0.25">
      <c r="B14" s="22"/>
      <c r="C14" t="s">
        <v>36</v>
      </c>
      <c r="D14" t="s">
        <v>26</v>
      </c>
      <c r="E14" s="19">
        <v>32.911132742556298</v>
      </c>
      <c r="F14" s="19">
        <v>35.116371080844097</v>
      </c>
      <c r="G14" s="19">
        <v>33.1410070553355</v>
      </c>
      <c r="H14" s="19">
        <v>34.481960548967002</v>
      </c>
      <c r="I14" s="19">
        <v>37.162234770020198</v>
      </c>
      <c r="J14" s="19">
        <v>37.476896706769701</v>
      </c>
      <c r="K14" s="19">
        <v>34.968894004658097</v>
      </c>
      <c r="L14" s="19">
        <v>33.124048758412897</v>
      </c>
      <c r="M14" s="19">
        <v>34.412190650342502</v>
      </c>
      <c r="N14" s="19">
        <v>35.454236555645501</v>
      </c>
      <c r="O14" s="19">
        <v>36.586529564923502</v>
      </c>
      <c r="P14" s="19">
        <v>35.533924790530897</v>
      </c>
      <c r="Q14" s="19">
        <v>36.4828171699248</v>
      </c>
      <c r="R14" s="19">
        <v>37.654378019608899</v>
      </c>
      <c r="S14" s="19">
        <v>37.441314331285497</v>
      </c>
      <c r="T14" s="19">
        <v>38.440806985044901</v>
      </c>
      <c r="U14" s="19">
        <v>38.782759253061101</v>
      </c>
      <c r="V14" s="19">
        <v>35.1897367249532</v>
      </c>
      <c r="W14" s="19">
        <v>39.398014211000998</v>
      </c>
      <c r="X14" s="19">
        <v>35.614546735986998</v>
      </c>
      <c r="Y14" s="19">
        <v>34.682697326419202</v>
      </c>
      <c r="Z14" s="20">
        <v>35.1505042361077</v>
      </c>
      <c r="AA14" s="20">
        <v>35.730199508961</v>
      </c>
      <c r="AB14" s="20">
        <v>35.688046509766203</v>
      </c>
      <c r="AC14" s="20">
        <v>35.489141740887597</v>
      </c>
      <c r="AD14" s="20">
        <v>35.550297848697198</v>
      </c>
      <c r="AE14" s="20">
        <v>35.059973818805197</v>
      </c>
      <c r="AF14" s="20">
        <v>34.851410178736998</v>
      </c>
      <c r="AG14" s="20">
        <v>34.4209936943085</v>
      </c>
      <c r="AH14" s="20">
        <v>34.412890436324197</v>
      </c>
      <c r="AI14" s="20">
        <v>34.423509335048301</v>
      </c>
      <c r="AJ14" s="20">
        <v>34.501079885664801</v>
      </c>
    </row>
    <row r="15" spans="2:36" x14ac:dyDescent="0.25">
      <c r="B15" s="22"/>
      <c r="C15" s="3" t="s">
        <v>38</v>
      </c>
      <c r="E15" s="19">
        <f>SUM(E10:E14)</f>
        <v>231.30054577617329</v>
      </c>
      <c r="F15" s="19">
        <f>SUM(F10:F14)</f>
        <v>238.44103586198887</v>
      </c>
      <c r="G15" s="19">
        <f t="shared" ref="G15:AJ15" si="0">SUM(G10:G14)</f>
        <v>240.50205234926452</v>
      </c>
      <c r="H15" s="19">
        <f t="shared" si="0"/>
        <v>252.1896642206857</v>
      </c>
      <c r="I15" s="19">
        <f t="shared" si="0"/>
        <v>258.68839991029103</v>
      </c>
      <c r="J15" s="19">
        <f t="shared" si="0"/>
        <v>259.32184678659308</v>
      </c>
      <c r="K15" s="19">
        <f t="shared" si="0"/>
        <v>252.70843119104066</v>
      </c>
      <c r="L15" s="19">
        <f t="shared" si="0"/>
        <v>248.73062528793929</v>
      </c>
      <c r="M15" s="19">
        <f t="shared" si="0"/>
        <v>260.37902568715714</v>
      </c>
      <c r="N15" s="19">
        <f t="shared" si="0"/>
        <v>268.94690905936011</v>
      </c>
      <c r="O15" s="19">
        <f t="shared" si="0"/>
        <v>254.0846109215554</v>
      </c>
      <c r="P15" s="19">
        <f t="shared" si="0"/>
        <v>251.94005349750225</v>
      </c>
      <c r="Q15" s="19">
        <f t="shared" si="0"/>
        <v>249.81844069194193</v>
      </c>
      <c r="R15" s="19">
        <f t="shared" si="0"/>
        <v>242.10478116780934</v>
      </c>
      <c r="S15" s="19">
        <f t="shared" si="0"/>
        <v>247.36279685773974</v>
      </c>
      <c r="T15" s="19">
        <f t="shared" si="0"/>
        <v>252.27275651053759</v>
      </c>
      <c r="U15" s="19">
        <f t="shared" si="0"/>
        <v>258.79808059346408</v>
      </c>
      <c r="V15" s="19">
        <f t="shared" si="0"/>
        <v>244.17662627389538</v>
      </c>
      <c r="W15" s="19">
        <f t="shared" si="0"/>
        <v>245.5817503511461</v>
      </c>
      <c r="X15" s="19">
        <f t="shared" si="0"/>
        <v>235.23051865374003</v>
      </c>
      <c r="Y15" s="19">
        <f t="shared" si="0"/>
        <v>228.88879419289981</v>
      </c>
      <c r="Z15" s="19">
        <f t="shared" si="0"/>
        <v>229.35725168566856</v>
      </c>
      <c r="AA15" s="19">
        <f t="shared" si="0"/>
        <v>226.65937005446531</v>
      </c>
      <c r="AB15" s="19">
        <f t="shared" si="0"/>
        <v>224.38788270354905</v>
      </c>
      <c r="AC15" s="19">
        <f t="shared" si="0"/>
        <v>221.64409592562643</v>
      </c>
      <c r="AD15" s="19">
        <f t="shared" si="0"/>
        <v>218.17555607184804</v>
      </c>
      <c r="AE15" s="19">
        <f t="shared" si="0"/>
        <v>214.75498884237732</v>
      </c>
      <c r="AF15" s="19">
        <f t="shared" si="0"/>
        <v>212.23350014391389</v>
      </c>
      <c r="AG15" s="19">
        <f t="shared" si="0"/>
        <v>209.52190726207112</v>
      </c>
      <c r="AH15" s="19">
        <f t="shared" si="0"/>
        <v>208.30880603230602</v>
      </c>
      <c r="AI15" s="19">
        <f t="shared" si="0"/>
        <v>208.00981156118971</v>
      </c>
      <c r="AJ15" s="19">
        <f t="shared" si="0"/>
        <v>207.53944331990508</v>
      </c>
    </row>
    <row r="16" spans="2:36" x14ac:dyDescent="0.25">
      <c r="B16" s="21"/>
      <c r="C16" t="s">
        <v>37</v>
      </c>
      <c r="D16" t="s">
        <v>26</v>
      </c>
      <c r="E16" s="19">
        <v>887.08057150079298</v>
      </c>
      <c r="F16" s="19">
        <v>848.486506021845</v>
      </c>
      <c r="G16" s="19">
        <v>841.574402227463</v>
      </c>
      <c r="H16" s="19">
        <v>839.10449292786905</v>
      </c>
      <c r="I16" s="19">
        <v>768.21293427887804</v>
      </c>
      <c r="J16" s="19">
        <v>717.18453251935398</v>
      </c>
      <c r="K16" s="19">
        <v>692.93186681994098</v>
      </c>
      <c r="L16" s="19">
        <v>712.39244203019496</v>
      </c>
      <c r="M16" s="19">
        <v>810.07129292998195</v>
      </c>
      <c r="N16" s="19">
        <v>793.29861916476102</v>
      </c>
      <c r="O16" s="19">
        <v>754.02209905843495</v>
      </c>
      <c r="P16" s="19">
        <v>726.78719120806898</v>
      </c>
      <c r="Q16" s="19">
        <v>758.95846329318101</v>
      </c>
      <c r="R16" s="19">
        <v>789.60927574035497</v>
      </c>
      <c r="S16" s="19">
        <v>796.65669314758804</v>
      </c>
      <c r="T16" s="19">
        <v>801.30989829521002</v>
      </c>
      <c r="U16" s="19">
        <v>802.06972173876295</v>
      </c>
      <c r="V16" s="19">
        <v>740.19971814539701</v>
      </c>
      <c r="W16" s="19">
        <v>705.35675119798805</v>
      </c>
      <c r="X16" s="19">
        <v>682.24101681065804</v>
      </c>
      <c r="Y16" s="19">
        <v>699.22531808591805</v>
      </c>
      <c r="Z16" s="20">
        <v>736.93658387492997</v>
      </c>
      <c r="AA16" s="20">
        <v>771.279513306073</v>
      </c>
      <c r="AB16" s="20">
        <v>796.70838896961504</v>
      </c>
      <c r="AC16" s="20">
        <v>826.88465721798605</v>
      </c>
      <c r="AD16" s="20">
        <v>824.98337923412203</v>
      </c>
      <c r="AE16" s="20">
        <v>816.958413638156</v>
      </c>
      <c r="AF16" s="20">
        <v>814.11707936909499</v>
      </c>
      <c r="AG16" s="20">
        <v>803.78591008267404</v>
      </c>
      <c r="AH16" s="20">
        <v>797.62761617574301</v>
      </c>
      <c r="AI16" s="20">
        <v>803.03358967848806</v>
      </c>
      <c r="AJ16" s="20">
        <v>795.21590663653296</v>
      </c>
    </row>
    <row r="18" spans="3:36" ht="13" x14ac:dyDescent="0.3">
      <c r="C18" s="7" t="s">
        <v>14</v>
      </c>
    </row>
    <row r="20" spans="3:36" x14ac:dyDescent="0.25">
      <c r="C20" s="3" t="s">
        <v>16</v>
      </c>
      <c r="E20" s="23">
        <f>E5/E$4</f>
        <v>0.54713295967240982</v>
      </c>
      <c r="F20" s="23">
        <f t="shared" ref="F20:AJ26" si="1">F5/F$4</f>
        <v>0.42838295418454259</v>
      </c>
      <c r="G20" s="23">
        <f t="shared" si="1"/>
        <v>0.5444086547876329</v>
      </c>
      <c r="H20" s="23">
        <f t="shared" si="1"/>
        <v>0.47133982807461522</v>
      </c>
      <c r="I20" s="23">
        <f t="shared" si="1"/>
        <v>0.47394682093934293</v>
      </c>
      <c r="J20" s="23">
        <f t="shared" si="1"/>
        <v>0.47434322081879715</v>
      </c>
      <c r="K20" s="23">
        <f t="shared" si="1"/>
        <v>0.59671776563799139</v>
      </c>
      <c r="L20" s="23">
        <f t="shared" si="1"/>
        <v>0.55332669690795322</v>
      </c>
      <c r="M20" s="23">
        <f t="shared" si="1"/>
        <v>0.60539930661366992</v>
      </c>
      <c r="N20" s="23">
        <f t="shared" si="1"/>
        <v>0.59467326575793333</v>
      </c>
      <c r="O20" s="23">
        <f t="shared" si="1"/>
        <v>0.5285644940636619</v>
      </c>
      <c r="P20" s="23">
        <f t="shared" si="1"/>
        <v>0.54559601885487052</v>
      </c>
      <c r="Q20" s="23">
        <f t="shared" si="1"/>
        <v>0.49476936047579861</v>
      </c>
      <c r="R20" s="23">
        <f t="shared" si="1"/>
        <v>0.50697571826473165</v>
      </c>
      <c r="S20" s="23">
        <f t="shared" si="1"/>
        <v>0.45411500971427676</v>
      </c>
      <c r="T20" s="23">
        <f t="shared" si="1"/>
        <v>0.51096457276770024</v>
      </c>
      <c r="U20" s="23">
        <f t="shared" si="1"/>
        <v>0.4707126731304459</v>
      </c>
      <c r="V20" s="23">
        <f t="shared" si="1"/>
        <v>0.50110032887963518</v>
      </c>
      <c r="W20" s="23">
        <f t="shared" si="1"/>
        <v>0.46037433996380556</v>
      </c>
      <c r="X20" s="23">
        <f t="shared" si="1"/>
        <v>0.51471666019866136</v>
      </c>
      <c r="Y20" s="23">
        <f t="shared" si="1"/>
        <v>0.57912692455633641</v>
      </c>
      <c r="Z20" s="23">
        <f t="shared" si="1"/>
        <v>0.60152901703900996</v>
      </c>
      <c r="AA20" s="23">
        <f t="shared" si="1"/>
        <v>0.60217342377382266</v>
      </c>
      <c r="AB20" s="23">
        <f t="shared" si="1"/>
        <v>0.5971082570211953</v>
      </c>
      <c r="AC20" s="23">
        <f t="shared" si="1"/>
        <v>0.5882130279812694</v>
      </c>
      <c r="AD20" s="23">
        <f t="shared" si="1"/>
        <v>0.57357162626232094</v>
      </c>
      <c r="AE20" s="23">
        <f t="shared" si="1"/>
        <v>0.57168490658936322</v>
      </c>
      <c r="AF20" s="23">
        <f t="shared" si="1"/>
        <v>0.57148852409316186</v>
      </c>
      <c r="AG20" s="23">
        <f t="shared" si="1"/>
        <v>0.56933058004557024</v>
      </c>
      <c r="AH20" s="23">
        <f t="shared" si="1"/>
        <v>0.55723535646498745</v>
      </c>
      <c r="AI20" s="23">
        <f t="shared" si="1"/>
        <v>0.55675605102718384</v>
      </c>
      <c r="AJ20" s="23">
        <f t="shared" si="1"/>
        <v>0.5575555239155312</v>
      </c>
    </row>
    <row r="21" spans="3:36" x14ac:dyDescent="0.25">
      <c r="C21" s="3" t="s">
        <v>17</v>
      </c>
      <c r="E21" s="23">
        <f t="shared" ref="E21:T26" si="2">E6/E$4</f>
        <v>9.5046135589507183E-2</v>
      </c>
      <c r="F21" s="23">
        <f t="shared" si="2"/>
        <v>0.12813173179502765</v>
      </c>
      <c r="G21" s="23">
        <f t="shared" si="2"/>
        <v>0.10615489582237765</v>
      </c>
      <c r="H21" s="23">
        <f t="shared" si="2"/>
        <v>0.12674874823935572</v>
      </c>
      <c r="I21" s="23">
        <f t="shared" si="2"/>
        <v>0.12822380079851289</v>
      </c>
      <c r="J21" s="23">
        <f t="shared" si="2"/>
        <v>0.1306696113707346</v>
      </c>
      <c r="K21" s="23">
        <f t="shared" si="2"/>
        <v>0.10104510812755735</v>
      </c>
      <c r="L21" s="23">
        <f t="shared" si="2"/>
        <v>0.11090953578627098</v>
      </c>
      <c r="M21" s="23">
        <f t="shared" si="2"/>
        <v>9.4978669595645493E-2</v>
      </c>
      <c r="N21" s="23">
        <f t="shared" si="2"/>
        <v>9.8257370325289056E-2</v>
      </c>
      <c r="O21" s="23">
        <f t="shared" si="2"/>
        <v>0.11705673419162638</v>
      </c>
      <c r="P21" s="23">
        <f t="shared" si="2"/>
        <v>0.11139875286645101</v>
      </c>
      <c r="Q21" s="23">
        <f t="shared" si="2"/>
        <v>0.12220459797020189</v>
      </c>
      <c r="R21" s="23">
        <f t="shared" si="2"/>
        <v>0.11792114478556412</v>
      </c>
      <c r="S21" s="23">
        <f t="shared" si="2"/>
        <v>0.12975662200020119</v>
      </c>
      <c r="T21" s="23">
        <f t="shared" si="2"/>
        <v>0.1141093443974277</v>
      </c>
      <c r="U21" s="23">
        <f t="shared" si="1"/>
        <v>0.12107262868766212</v>
      </c>
      <c r="V21" s="23">
        <f t="shared" si="1"/>
        <v>0.11003533204041153</v>
      </c>
      <c r="W21" s="23">
        <f t="shared" si="1"/>
        <v>0.1127365889716134</v>
      </c>
      <c r="X21" s="23">
        <f t="shared" si="1"/>
        <v>0.10144009656995776</v>
      </c>
      <c r="Y21" s="23">
        <f t="shared" si="1"/>
        <v>8.8896965748898757E-2</v>
      </c>
      <c r="Z21" s="23">
        <f t="shared" si="1"/>
        <v>8.2390573929818731E-2</v>
      </c>
      <c r="AA21" s="23">
        <f t="shared" si="1"/>
        <v>8.1671508262592923E-2</v>
      </c>
      <c r="AB21" s="23">
        <f t="shared" si="1"/>
        <v>8.1993969544244538E-2</v>
      </c>
      <c r="AC21" s="23">
        <f t="shared" si="1"/>
        <v>8.2397137628120384E-2</v>
      </c>
      <c r="AD21" s="23">
        <f t="shared" si="1"/>
        <v>8.6202767993525553E-2</v>
      </c>
      <c r="AE21" s="23">
        <f t="shared" si="1"/>
        <v>8.6784733845397949E-2</v>
      </c>
      <c r="AF21" s="23">
        <f t="shared" si="1"/>
        <v>8.6950085783481262E-2</v>
      </c>
      <c r="AG21" s="23">
        <f t="shared" si="1"/>
        <v>8.7570587161176133E-2</v>
      </c>
      <c r="AH21" s="23">
        <f t="shared" si="1"/>
        <v>8.991951395569775E-2</v>
      </c>
      <c r="AI21" s="23">
        <f t="shared" si="1"/>
        <v>8.9554315445374413E-2</v>
      </c>
      <c r="AJ21" s="23">
        <f t="shared" si="1"/>
        <v>9.0157837456552994E-2</v>
      </c>
    </row>
    <row r="22" spans="3:36" x14ac:dyDescent="0.25">
      <c r="C22" s="3" t="s">
        <v>18</v>
      </c>
      <c r="E22" s="23">
        <f t="shared" si="2"/>
        <v>1.5707139307586854E-2</v>
      </c>
      <c r="F22" s="23">
        <f t="shared" si="1"/>
        <v>2.0484578771832979E-2</v>
      </c>
      <c r="G22" s="23">
        <f t="shared" si="1"/>
        <v>1.5801218808931868E-2</v>
      </c>
      <c r="H22" s="23">
        <f t="shared" si="1"/>
        <v>1.7195991171176428E-2</v>
      </c>
      <c r="I22" s="23">
        <f t="shared" si="1"/>
        <v>1.6831208553920226E-2</v>
      </c>
      <c r="J22" s="23">
        <f t="shared" si="1"/>
        <v>1.7204630307198012E-2</v>
      </c>
      <c r="K22" s="23">
        <f t="shared" si="1"/>
        <v>1.2893597756714307E-2</v>
      </c>
      <c r="L22" s="23">
        <f t="shared" si="1"/>
        <v>1.4006336176246834E-2</v>
      </c>
      <c r="M22" s="23">
        <f t="shared" si="1"/>
        <v>1.1710265481336687E-2</v>
      </c>
      <c r="N22" s="23">
        <f t="shared" si="1"/>
        <v>1.1590068917817355E-2</v>
      </c>
      <c r="O22" s="23">
        <f t="shared" si="1"/>
        <v>1.4050426142102258E-2</v>
      </c>
      <c r="P22" s="23">
        <f t="shared" si="1"/>
        <v>1.3453048004863528E-2</v>
      </c>
      <c r="Q22" s="23">
        <f t="shared" si="1"/>
        <v>1.5710841687984388E-2</v>
      </c>
      <c r="R22" s="23">
        <f t="shared" si="1"/>
        <v>1.4670227514193411E-2</v>
      </c>
      <c r="S22" s="23">
        <f t="shared" si="1"/>
        <v>1.5978504800690747E-2</v>
      </c>
      <c r="T22" s="23">
        <f t="shared" si="1"/>
        <v>1.3983366239449175E-2</v>
      </c>
      <c r="U22" s="23">
        <f t="shared" si="1"/>
        <v>1.4341748433449254E-2</v>
      </c>
      <c r="V22" s="23">
        <f t="shared" si="1"/>
        <v>1.2864977436418921E-2</v>
      </c>
      <c r="W22" s="23">
        <f t="shared" si="1"/>
        <v>1.3749418346048115E-2</v>
      </c>
      <c r="X22" s="23">
        <f t="shared" si="1"/>
        <v>1.1418160762664161E-2</v>
      </c>
      <c r="Y22" s="23">
        <f t="shared" si="1"/>
        <v>1.0126708656368784E-2</v>
      </c>
      <c r="Z22" s="23">
        <f t="shared" si="1"/>
        <v>9.1623408158750634E-3</v>
      </c>
      <c r="AA22" s="23">
        <f t="shared" si="1"/>
        <v>9.2717189538614447E-3</v>
      </c>
      <c r="AB22" s="23">
        <f t="shared" si="1"/>
        <v>9.3006710526742711E-3</v>
      </c>
      <c r="AC22" s="23">
        <f t="shared" si="1"/>
        <v>9.4903023379677709E-3</v>
      </c>
      <c r="AD22" s="23">
        <f t="shared" si="1"/>
        <v>9.7326911875302777E-3</v>
      </c>
      <c r="AE22" s="23">
        <f t="shared" si="1"/>
        <v>9.7969416406361864E-3</v>
      </c>
      <c r="AF22" s="23">
        <f t="shared" si="1"/>
        <v>9.816054035238355E-3</v>
      </c>
      <c r="AG22" s="23">
        <f t="shared" si="1"/>
        <v>9.9364690866643457E-3</v>
      </c>
      <c r="AH22" s="23">
        <f t="shared" si="1"/>
        <v>1.027287452624907E-2</v>
      </c>
      <c r="AI22" s="23">
        <f t="shared" si="1"/>
        <v>1.0235832252173029E-2</v>
      </c>
      <c r="AJ22" s="23">
        <f t="shared" si="1"/>
        <v>1.0222172029300173E-2</v>
      </c>
    </row>
    <row r="23" spans="3:36" x14ac:dyDescent="0.25">
      <c r="C23" s="3" t="s">
        <v>19</v>
      </c>
      <c r="E23" s="23">
        <f t="shared" si="2"/>
        <v>2.2623542064842003E-2</v>
      </c>
      <c r="F23" s="23">
        <f t="shared" si="1"/>
        <v>2.7830473514574881E-2</v>
      </c>
      <c r="G23" s="23">
        <f t="shared" si="1"/>
        <v>2.2700020910287954E-2</v>
      </c>
      <c r="H23" s="23">
        <f t="shared" si="1"/>
        <v>2.5412732593875068E-2</v>
      </c>
      <c r="I23" s="23">
        <f t="shared" si="1"/>
        <v>2.6716595571654986E-2</v>
      </c>
      <c r="J23" s="23">
        <f t="shared" si="1"/>
        <v>2.7672816414045176E-2</v>
      </c>
      <c r="K23" s="23">
        <f t="shared" si="1"/>
        <v>2.1805618967790527E-2</v>
      </c>
      <c r="L23" s="23">
        <f t="shared" si="1"/>
        <v>2.3939969869316551E-2</v>
      </c>
      <c r="M23" s="23">
        <f t="shared" si="1"/>
        <v>1.9696199729163647E-2</v>
      </c>
      <c r="N23" s="23">
        <f t="shared" si="1"/>
        <v>2.0030965794248432E-2</v>
      </c>
      <c r="O23" s="23">
        <f t="shared" si="1"/>
        <v>2.3611255880423596E-2</v>
      </c>
      <c r="P23" s="23">
        <f t="shared" si="1"/>
        <v>2.285210420329763E-2</v>
      </c>
      <c r="Q23" s="23">
        <f t="shared" si="1"/>
        <v>2.5091104210787175E-2</v>
      </c>
      <c r="R23" s="23">
        <f t="shared" si="1"/>
        <v>2.3668831462232733E-2</v>
      </c>
      <c r="S23" s="23">
        <f t="shared" si="1"/>
        <v>2.6145933437297559E-2</v>
      </c>
      <c r="T23" s="23">
        <f t="shared" si="1"/>
        <v>2.4015863533547392E-2</v>
      </c>
      <c r="U23" s="23">
        <f t="shared" si="1"/>
        <v>2.5772713253159427E-2</v>
      </c>
      <c r="V23" s="23">
        <f t="shared" si="1"/>
        <v>2.6051232934748002E-2</v>
      </c>
      <c r="W23" s="23">
        <f t="shared" si="1"/>
        <v>2.9601915998358343E-2</v>
      </c>
      <c r="X23" s="23">
        <f t="shared" si="1"/>
        <v>2.6563835440929384E-2</v>
      </c>
      <c r="Y23" s="23">
        <f t="shared" si="1"/>
        <v>2.2932567985905386E-2</v>
      </c>
      <c r="Z23" s="23">
        <f t="shared" si="1"/>
        <v>2.1887227960461698E-2</v>
      </c>
      <c r="AA23" s="23">
        <f t="shared" si="1"/>
        <v>2.201569412149797E-2</v>
      </c>
      <c r="AB23" s="23">
        <f>AB8/AB$4</f>
        <v>2.2640431531012584E-2</v>
      </c>
      <c r="AC23" s="23">
        <f t="shared" si="1"/>
        <v>2.3032841484705899E-2</v>
      </c>
      <c r="AD23" s="23">
        <f t="shared" si="1"/>
        <v>2.3853826985850569E-2</v>
      </c>
      <c r="AE23" s="23">
        <f t="shared" si="1"/>
        <v>2.4268253135468244E-2</v>
      </c>
      <c r="AF23" s="23">
        <f t="shared" si="1"/>
        <v>2.4322676076608603E-2</v>
      </c>
      <c r="AG23" s="23">
        <f t="shared" si="1"/>
        <v>2.4392065369044213E-2</v>
      </c>
      <c r="AH23" s="23">
        <f t="shared" si="1"/>
        <v>2.5216256644473224E-2</v>
      </c>
      <c r="AI23" s="23">
        <f t="shared" si="1"/>
        <v>2.5273683353900615E-2</v>
      </c>
      <c r="AJ23" s="23">
        <f t="shared" si="1"/>
        <v>2.5323197130315271E-2</v>
      </c>
    </row>
    <row r="24" spans="3:36" x14ac:dyDescent="0.25">
      <c r="C24" s="3" t="s">
        <v>39</v>
      </c>
      <c r="E24" s="23">
        <f>E9/E$4</f>
        <v>6.1437959208388945E-2</v>
      </c>
      <c r="F24" s="23">
        <f t="shared" ref="F24:AJ24" si="3">F9/F$4</f>
        <v>7.7754384037730287E-2</v>
      </c>
      <c r="G24" s="23">
        <f t="shared" si="3"/>
        <v>6.2853361290889281E-2</v>
      </c>
      <c r="H24" s="23">
        <f t="shared" si="3"/>
        <v>6.8920668833284349E-2</v>
      </c>
      <c r="I24" s="23">
        <f t="shared" si="3"/>
        <v>7.434722085144907E-2</v>
      </c>
      <c r="J24" s="23">
        <f t="shared" si="3"/>
        <v>7.6281191176242255E-2</v>
      </c>
      <c r="K24" s="23">
        <f t="shared" si="3"/>
        <v>5.6564346900029316E-2</v>
      </c>
      <c r="L24" s="23">
        <f t="shared" si="3"/>
        <v>6.3342155572927453E-2</v>
      </c>
      <c r="M24" s="23">
        <f t="shared" si="3"/>
        <v>5.3481074947795602E-2</v>
      </c>
      <c r="N24" s="23">
        <f t="shared" si="3"/>
        <v>5.5012854291548327E-2</v>
      </c>
      <c r="O24" s="23">
        <f t="shared" si="3"/>
        <v>6.3584798823383332E-2</v>
      </c>
      <c r="P24" s="23">
        <f t="shared" si="3"/>
        <v>6.2690206090756567E-2</v>
      </c>
      <c r="Q24" s="23">
        <f t="shared" si="3"/>
        <v>6.85225988034317E-2</v>
      </c>
      <c r="R24" s="23">
        <f t="shared" si="3"/>
        <v>6.4383355523946681E-2</v>
      </c>
      <c r="S24" s="23">
        <f t="shared" si="3"/>
        <v>7.0356810422312663E-2</v>
      </c>
      <c r="T24" s="23">
        <f t="shared" si="3"/>
        <v>6.3984864549440412E-2</v>
      </c>
      <c r="U24" s="23">
        <f t="shared" si="3"/>
        <v>6.9383467747659883E-2</v>
      </c>
      <c r="V24" s="23">
        <f t="shared" si="3"/>
        <v>6.0866578740560721E-2</v>
      </c>
      <c r="W24" s="23">
        <f t="shared" si="3"/>
        <v>6.743553500905744E-2</v>
      </c>
      <c r="X24" s="23">
        <f t="shared" si="3"/>
        <v>6.6248716749992054E-2</v>
      </c>
      <c r="Y24" s="23">
        <f t="shared" si="3"/>
        <v>5.4936850787159625E-2</v>
      </c>
      <c r="Z24" s="23">
        <f t="shared" si="3"/>
        <v>5.0601740620509358E-2</v>
      </c>
      <c r="AA24" s="23">
        <f t="shared" si="3"/>
        <v>4.9724978364127648E-2</v>
      </c>
      <c r="AB24" s="23">
        <f t="shared" si="3"/>
        <v>5.0563394761777972E-2</v>
      </c>
      <c r="AC24" s="23">
        <f t="shared" si="3"/>
        <v>5.1466152850531029E-2</v>
      </c>
      <c r="AD24" s="23">
        <f t="shared" si="3"/>
        <v>5.38620921030896E-2</v>
      </c>
      <c r="AE24" s="23">
        <f t="shared" si="3"/>
        <v>5.5149293536925284E-2</v>
      </c>
      <c r="AF24" s="23">
        <f t="shared" si="3"/>
        <v>5.5412693087883047E-2</v>
      </c>
      <c r="AG24" s="23">
        <f t="shared" si="3"/>
        <v>5.7419012614059975E-2</v>
      </c>
      <c r="AH24" s="23">
        <f t="shared" si="3"/>
        <v>5.9040842638718283E-2</v>
      </c>
      <c r="AI24" s="23">
        <f t="shared" si="3"/>
        <v>5.8929684420595402E-2</v>
      </c>
      <c r="AJ24" s="23">
        <f t="shared" si="3"/>
        <v>5.8847580616782427E-2</v>
      </c>
    </row>
    <row r="25" spans="3:36" x14ac:dyDescent="0.25">
      <c r="C25" s="3" t="s">
        <v>21</v>
      </c>
      <c r="E25" s="23">
        <f t="shared" si="2"/>
        <v>1.9564661375495039E-3</v>
      </c>
      <c r="F25" s="23">
        <f t="shared" si="1"/>
        <v>2.6280118645795416E-3</v>
      </c>
      <c r="G25" s="23">
        <f t="shared" si="1"/>
        <v>2.0966144888505444E-3</v>
      </c>
      <c r="H25" s="23">
        <f t="shared" si="1"/>
        <v>2.2883743804915629E-3</v>
      </c>
      <c r="I25" s="23">
        <f t="shared" si="1"/>
        <v>2.2256209647441862E-3</v>
      </c>
      <c r="J25" s="23">
        <f t="shared" si="1"/>
        <v>2.4249175237506392E-3</v>
      </c>
      <c r="K25" s="23">
        <f t="shared" si="1"/>
        <v>1.8294649671938027E-3</v>
      </c>
      <c r="L25" s="23">
        <f t="shared" si="1"/>
        <v>1.8440833497185959E-3</v>
      </c>
      <c r="M25" s="23">
        <f t="shared" si="1"/>
        <v>1.5367557415819457E-3</v>
      </c>
      <c r="N25" s="23">
        <f t="shared" si="1"/>
        <v>1.5788930043323694E-3</v>
      </c>
      <c r="O25" s="23">
        <f t="shared" si="1"/>
        <v>1.8337068770215325E-3</v>
      </c>
      <c r="P25" s="23">
        <f t="shared" si="1"/>
        <v>1.8760100227470623E-3</v>
      </c>
      <c r="Q25" s="23">
        <f t="shared" si="1"/>
        <v>2.0455972163453012E-3</v>
      </c>
      <c r="R25" s="23">
        <f t="shared" si="1"/>
        <v>2.023332372276556E-3</v>
      </c>
      <c r="S25" s="23">
        <f t="shared" si="1"/>
        <v>2.0802027103784715E-3</v>
      </c>
      <c r="T25" s="23">
        <f t="shared" si="1"/>
        <v>1.7612514011019604E-3</v>
      </c>
      <c r="U25" s="23">
        <f t="shared" si="1"/>
        <v>1.9101682584634731E-3</v>
      </c>
      <c r="V25" s="23">
        <f t="shared" si="1"/>
        <v>1.714887911810568E-3</v>
      </c>
      <c r="W25" s="23">
        <f t="shared" si="1"/>
        <v>2.0094822536885085E-3</v>
      </c>
      <c r="X25" s="23">
        <f t="shared" si="1"/>
        <v>1.915190272624464E-3</v>
      </c>
      <c r="Y25" s="23">
        <f t="shared" si="1"/>
        <v>1.661497866840716E-3</v>
      </c>
      <c r="Z25" s="23">
        <f t="shared" si="1"/>
        <v>1.4218197999755437E-3</v>
      </c>
      <c r="AA25" s="23">
        <f t="shared" si="1"/>
        <v>1.425263107855612E-3</v>
      </c>
      <c r="AB25" s="23">
        <f t="shared" si="1"/>
        <v>1.406684769102219E-3</v>
      </c>
      <c r="AC25" s="23">
        <f t="shared" si="1"/>
        <v>1.4233660321924292E-3</v>
      </c>
      <c r="AD25" s="23">
        <f t="shared" si="1"/>
        <v>1.4397392007006644E-3</v>
      </c>
      <c r="AE25" s="23">
        <f t="shared" si="1"/>
        <v>1.424699052107369E-3</v>
      </c>
      <c r="AF25" s="23">
        <f t="shared" si="1"/>
        <v>1.3969709329723233E-3</v>
      </c>
      <c r="AG25" s="23">
        <f t="shared" si="1"/>
        <v>1.3816239569063422E-3</v>
      </c>
      <c r="AH25" s="23">
        <f t="shared" si="1"/>
        <v>1.4036818191148729E-3</v>
      </c>
      <c r="AI25" s="23">
        <f t="shared" si="1"/>
        <v>1.3797526295565535E-3</v>
      </c>
      <c r="AJ25" s="23">
        <f t="shared" si="1"/>
        <v>1.3612316760954629E-3</v>
      </c>
    </row>
    <row r="26" spans="3:36" x14ac:dyDescent="0.25">
      <c r="C26" s="3" t="s">
        <v>22</v>
      </c>
      <c r="E26" s="23">
        <f t="shared" si="2"/>
        <v>7.8054329038436511E-3</v>
      </c>
      <c r="F26" s="23">
        <f t="shared" si="1"/>
        <v>1.1365989143336199E-2</v>
      </c>
      <c r="G26" s="23">
        <f t="shared" si="1"/>
        <v>9.0903698901229658E-3</v>
      </c>
      <c r="H26" s="23">
        <f t="shared" si="1"/>
        <v>1.116493688914647E-2</v>
      </c>
      <c r="I26" s="23">
        <f t="shared" si="1"/>
        <v>1.1591687113472481E-2</v>
      </c>
      <c r="J26" s="23">
        <f t="shared" si="1"/>
        <v>1.2668071442349688E-2</v>
      </c>
      <c r="K26" s="23">
        <f t="shared" si="1"/>
        <v>1.0241407553240172E-2</v>
      </c>
      <c r="L26" s="23">
        <f t="shared" si="1"/>
        <v>1.0687670760622421E-2</v>
      </c>
      <c r="M26" s="23">
        <f t="shared" si="1"/>
        <v>9.0954534152502455E-3</v>
      </c>
      <c r="N26" s="23">
        <f t="shared" si="1"/>
        <v>9.9884620387878775E-3</v>
      </c>
      <c r="O26" s="23">
        <f t="shared" si="1"/>
        <v>1.1866619998964961E-2</v>
      </c>
      <c r="P26" s="23">
        <f t="shared" si="1"/>
        <v>1.1067998964013046E-2</v>
      </c>
      <c r="Q26" s="23">
        <f t="shared" si="1"/>
        <v>1.1816925866835469E-2</v>
      </c>
      <c r="R26" s="23">
        <f t="shared" si="1"/>
        <v>1.1153953053824861E-2</v>
      </c>
      <c r="S26" s="23">
        <f t="shared" si="1"/>
        <v>1.170321843824939E-2</v>
      </c>
      <c r="T26" s="23">
        <f t="shared" si="1"/>
        <v>1.0487113088630097E-2</v>
      </c>
      <c r="U26" s="23">
        <f t="shared" si="1"/>
        <v>1.0326687811004067E-2</v>
      </c>
      <c r="V26" s="23">
        <f t="shared" si="1"/>
        <v>1.0054980892426369E-2</v>
      </c>
      <c r="W26" s="23">
        <f t="shared" si="1"/>
        <v>8.3382342221812247E-3</v>
      </c>
      <c r="X26" s="23">
        <f t="shared" si="1"/>
        <v>7.1839648609571208E-3</v>
      </c>
      <c r="Y26" s="23">
        <f t="shared" si="1"/>
        <v>6.0760718740064988E-3</v>
      </c>
      <c r="Z26" s="23">
        <f t="shared" si="1"/>
        <v>5.6555026938813688E-3</v>
      </c>
      <c r="AA26" s="23">
        <f t="shared" si="1"/>
        <v>5.5576076835104878E-3</v>
      </c>
      <c r="AB26" s="23">
        <f t="shared" si="1"/>
        <v>5.5001902248242108E-3</v>
      </c>
      <c r="AC26" s="23">
        <f t="shared" si="1"/>
        <v>5.4883234255606672E-3</v>
      </c>
      <c r="AD26" s="23">
        <f t="shared" si="1"/>
        <v>5.6807603571374351E-3</v>
      </c>
      <c r="AE26" s="23">
        <f t="shared" si="1"/>
        <v>5.753672978917484E-3</v>
      </c>
      <c r="AF26" s="23">
        <f t="shared" si="1"/>
        <v>5.7106242728873846E-3</v>
      </c>
      <c r="AG26" s="23">
        <f t="shared" si="1"/>
        <v>5.6983205303840021E-3</v>
      </c>
      <c r="AH26" s="23">
        <f t="shared" si="1"/>
        <v>5.8674306400038432E-3</v>
      </c>
      <c r="AI26" s="23">
        <f t="shared" si="1"/>
        <v>5.8427405487804221E-3</v>
      </c>
      <c r="AJ26" s="23">
        <f t="shared" si="1"/>
        <v>5.8373616075012265E-3</v>
      </c>
    </row>
    <row r="29" spans="3:36" ht="12" customHeight="1" x14ac:dyDescent="0.25">
      <c r="E29">
        <v>2016</v>
      </c>
      <c r="F29">
        <v>2017</v>
      </c>
      <c r="G29">
        <v>2018</v>
      </c>
      <c r="H29">
        <v>2019</v>
      </c>
      <c r="I29">
        <v>2020</v>
      </c>
      <c r="J29">
        <v>2021</v>
      </c>
      <c r="K29">
        <v>2022</v>
      </c>
      <c r="L29">
        <v>2023</v>
      </c>
    </row>
    <row r="30" spans="3:36" x14ac:dyDescent="0.25">
      <c r="E30" s="19">
        <f t="shared" ref="E30:E37" si="4">AVERAGE(E4:H4)</f>
        <v>3969.5345514372525</v>
      </c>
      <c r="F30" s="19">
        <f t="shared" ref="F30:F37" si="5">AVERAGE(I4:L4)</f>
        <v>3953.9487692323801</v>
      </c>
      <c r="G30" s="19">
        <f t="shared" ref="G30:G37" si="6">AVERAGE(M4:P4)</f>
        <v>4449.3473016180396</v>
      </c>
      <c r="H30" s="19">
        <f t="shared" ref="H30:H37" si="7">AVERAGE(Q4:T4)</f>
        <v>3692.95263442329</v>
      </c>
      <c r="I30" s="19">
        <f t="shared" ref="I30:I37" si="8">AVERAGE(U4:X4)</f>
        <v>3311.5383480043402</v>
      </c>
      <c r="J30" s="19">
        <f t="shared" ref="J30:J37" si="9">AVERAGE(Y4:AB4)</f>
        <v>4113.2938091953729</v>
      </c>
      <c r="K30" s="19">
        <f t="shared" ref="K30:K37" si="10">AVERAGE(AC4:AF4)</f>
        <v>4140.2883610868621</v>
      </c>
      <c r="L30" s="19">
        <f t="shared" ref="L30:L37" si="11">AVERAGE(AG4:AJ4)</f>
        <v>3928.4461593209248</v>
      </c>
    </row>
    <row r="31" spans="3:36" x14ac:dyDescent="0.25">
      <c r="C31" s="3" t="s">
        <v>16</v>
      </c>
      <c r="E31" s="19">
        <f t="shared" si="4"/>
        <v>1996.02338626196</v>
      </c>
      <c r="F31" s="19">
        <f t="shared" si="5"/>
        <v>2093.2332293447625</v>
      </c>
      <c r="G31" s="19">
        <f t="shared" si="6"/>
        <v>2544.24278561745</v>
      </c>
      <c r="H31" s="19">
        <f t="shared" si="7"/>
        <v>1819.4021744001675</v>
      </c>
      <c r="I31" s="19">
        <f t="shared" si="8"/>
        <v>1612.9734430059325</v>
      </c>
      <c r="J31" s="19">
        <f t="shared" si="9"/>
        <v>2448.9107784810753</v>
      </c>
      <c r="K31" s="19">
        <f t="shared" si="10"/>
        <v>2386.3419667468502</v>
      </c>
      <c r="L31" s="19">
        <f t="shared" si="11"/>
        <v>2201.1033056902152</v>
      </c>
    </row>
    <row r="32" spans="3:36" x14ac:dyDescent="0.25">
      <c r="C32" s="3" t="s">
        <v>17</v>
      </c>
      <c r="E32" s="19">
        <f t="shared" si="4"/>
        <v>447.51180488978628</v>
      </c>
      <c r="F32" s="19">
        <f t="shared" si="5"/>
        <v>460.97234557371326</v>
      </c>
      <c r="G32" s="19">
        <f t="shared" si="6"/>
        <v>464.98991276627697</v>
      </c>
      <c r="H32" s="19">
        <f t="shared" si="7"/>
        <v>445.91896353823603</v>
      </c>
      <c r="I32" s="19">
        <f t="shared" si="8"/>
        <v>369.16657308307651</v>
      </c>
      <c r="J32" s="19">
        <f t="shared" si="9"/>
        <v>343.89669955552125</v>
      </c>
      <c r="K32" s="19">
        <f t="shared" si="10"/>
        <v>354.19501861294248</v>
      </c>
      <c r="L32" s="19">
        <f t="shared" si="11"/>
        <v>350.75218800762275</v>
      </c>
    </row>
    <row r="33" spans="3:12" x14ac:dyDescent="0.25">
      <c r="C33" s="3" t="s">
        <v>18</v>
      </c>
      <c r="E33" s="19">
        <f t="shared" si="4"/>
        <v>67.941293987518691</v>
      </c>
      <c r="F33" s="19">
        <f t="shared" si="5"/>
        <v>59.575481053165468</v>
      </c>
      <c r="G33" s="19">
        <f t="shared" si="6"/>
        <v>56.035756988265149</v>
      </c>
      <c r="H33" s="19">
        <f t="shared" si="7"/>
        <v>55.59701218405727</v>
      </c>
      <c r="I33" s="19">
        <f t="shared" si="8"/>
        <v>43.392362544438576</v>
      </c>
      <c r="J33" s="19">
        <f t="shared" si="9"/>
        <v>38.868702591665254</v>
      </c>
      <c r="K33" s="19">
        <f t="shared" si="10"/>
        <v>40.187789623175021</v>
      </c>
      <c r="L33" s="19">
        <f t="shared" si="11"/>
        <v>39.931983793326125</v>
      </c>
    </row>
    <row r="34" spans="3:12" x14ac:dyDescent="0.25">
      <c r="C34" s="3" t="s">
        <v>19</v>
      </c>
      <c r="E34" s="19">
        <f t="shared" si="4"/>
        <v>96.966389922327977</v>
      </c>
      <c r="F34" s="19">
        <f t="shared" si="5"/>
        <v>98.140097622916798</v>
      </c>
      <c r="G34" s="19">
        <f t="shared" si="6"/>
        <v>95.101081273357863</v>
      </c>
      <c r="H34" s="19">
        <f t="shared" si="7"/>
        <v>91.182513174176478</v>
      </c>
      <c r="I34" s="19">
        <f t="shared" si="8"/>
        <v>89.113266121166745</v>
      </c>
      <c r="J34" s="19">
        <f t="shared" si="9"/>
        <v>91.965573032390466</v>
      </c>
      <c r="K34" s="19">
        <f t="shared" si="10"/>
        <v>98.785771302498347</v>
      </c>
      <c r="L34" s="19">
        <f t="shared" si="11"/>
        <v>98.389979049235706</v>
      </c>
    </row>
    <row r="35" spans="3:12" x14ac:dyDescent="0.25">
      <c r="C35" s="3" t="s">
        <v>39</v>
      </c>
      <c r="E35" s="19">
        <f t="shared" si="4"/>
        <v>266.42185865414024</v>
      </c>
      <c r="F35" s="19">
        <f t="shared" si="5"/>
        <v>264.48484593176329</v>
      </c>
      <c r="G35" s="19">
        <f t="shared" si="6"/>
        <v>259.09531459098423</v>
      </c>
      <c r="H35" s="19">
        <f t="shared" si="7"/>
        <v>246.32869470056326</v>
      </c>
      <c r="I35" s="19">
        <f t="shared" si="8"/>
        <v>218.47915730846799</v>
      </c>
      <c r="J35" s="19">
        <f t="shared" si="9"/>
        <v>211.29127981643924</v>
      </c>
      <c r="K35" s="19">
        <f t="shared" si="10"/>
        <v>223.33989719061725</v>
      </c>
      <c r="L35" s="19">
        <f t="shared" si="11"/>
        <v>230.00795509330027</v>
      </c>
    </row>
    <row r="36" spans="3:12" x14ac:dyDescent="0.25">
      <c r="C36" s="3" t="s">
        <v>21</v>
      </c>
      <c r="E36" s="19">
        <f t="shared" si="4"/>
        <v>8.8058162051735227</v>
      </c>
      <c r="F36" s="19">
        <f t="shared" si="5"/>
        <v>8.1427666129931602</v>
      </c>
      <c r="G36" s="19">
        <f t="shared" si="6"/>
        <v>7.5241659355596546</v>
      </c>
      <c r="H36" s="19">
        <f t="shared" si="7"/>
        <v>7.2885552191091278</v>
      </c>
      <c r="I36" s="19">
        <f t="shared" si="8"/>
        <v>6.2381657907288623</v>
      </c>
      <c r="J36" s="19">
        <f t="shared" si="9"/>
        <v>6.0637464972468322</v>
      </c>
      <c r="K36" s="19">
        <f t="shared" si="10"/>
        <v>5.8845261095945691</v>
      </c>
      <c r="L36" s="19">
        <f t="shared" si="11"/>
        <v>5.4274628174151642</v>
      </c>
    </row>
    <row r="37" spans="3:12" x14ac:dyDescent="0.25">
      <c r="C37" s="3" t="s">
        <v>22</v>
      </c>
      <c r="E37" s="19">
        <f t="shared" si="4"/>
        <v>38.589555608341399</v>
      </c>
      <c r="F37" s="19">
        <f t="shared" si="5"/>
        <v>44.353088537106345</v>
      </c>
      <c r="G37" s="19">
        <f t="shared" si="6"/>
        <v>46.281690117446949</v>
      </c>
      <c r="H37" s="19">
        <f t="shared" si="7"/>
        <v>41.6305104790423</v>
      </c>
      <c r="I37" s="19">
        <f t="shared" si="8"/>
        <v>29.892445337816952</v>
      </c>
      <c r="J37" s="19">
        <f t="shared" si="9"/>
        <v>23.392535486963951</v>
      </c>
      <c r="K37" s="19">
        <f t="shared" si="10"/>
        <v>23.419369381505152</v>
      </c>
      <c r="L37" s="19">
        <f t="shared" si="11"/>
        <v>22.826144984256249</v>
      </c>
    </row>
    <row r="39" spans="3:12" x14ac:dyDescent="0.25">
      <c r="C39" s="3" t="s">
        <v>42</v>
      </c>
      <c r="E39" s="3" t="s">
        <v>41</v>
      </c>
      <c r="F39" s="27">
        <f>F30/E30-1</f>
        <v>-3.9263500551290909E-3</v>
      </c>
      <c r="G39" s="27">
        <f t="shared" ref="G39:L39" si="12">G30/F30-1</f>
        <v>0.12529209691349541</v>
      </c>
      <c r="H39" s="27">
        <f t="shared" si="12"/>
        <v>-0.17000126443707397</v>
      </c>
      <c r="I39" s="27">
        <f t="shared" si="12"/>
        <v>-0.10328166217558687</v>
      </c>
      <c r="J39" s="27">
        <f t="shared" si="12"/>
        <v>0.24210967137801709</v>
      </c>
      <c r="K39" s="27">
        <f t="shared" si="12"/>
        <v>6.5627580094429483E-3</v>
      </c>
      <c r="L39" s="27">
        <f t="shared" si="12"/>
        <v>-5.1166050113071515E-2</v>
      </c>
    </row>
    <row r="40" spans="3:12" x14ac:dyDescent="0.25">
      <c r="C40" s="3" t="s">
        <v>16</v>
      </c>
      <c r="E40" s="3" t="s">
        <v>41</v>
      </c>
      <c r="F40" s="26">
        <f>F31/E31-1</f>
        <v>4.8701755576547434E-2</v>
      </c>
      <c r="G40" s="26">
        <f t="shared" ref="G40:L40" si="13">G31/F31-1</f>
        <v>0.21546072838422559</v>
      </c>
      <c r="H40" s="26">
        <f t="shared" si="13"/>
        <v>-0.28489443512026091</v>
      </c>
      <c r="I40" s="26">
        <f t="shared" si="13"/>
        <v>-0.11345964861358471</v>
      </c>
      <c r="J40" s="26">
        <f t="shared" si="13"/>
        <v>0.51825858578135819</v>
      </c>
      <c r="K40" s="26">
        <f t="shared" si="13"/>
        <v>-2.5549649372294869E-2</v>
      </c>
      <c r="L40" s="26">
        <f t="shared" si="13"/>
        <v>-7.762452474871373E-2</v>
      </c>
    </row>
    <row r="41" spans="3:12" x14ac:dyDescent="0.25">
      <c r="C41" s="3" t="s">
        <v>17</v>
      </c>
      <c r="E41" s="3" t="s">
        <v>41</v>
      </c>
      <c r="F41" s="26">
        <f t="shared" ref="F41:L46" si="14">F32/E32-1</f>
        <v>3.0078627059328733E-2</v>
      </c>
      <c r="G41" s="26">
        <f t="shared" si="14"/>
        <v>8.7154191160070393E-3</v>
      </c>
      <c r="H41" s="26">
        <f t="shared" si="14"/>
        <v>-4.101368374764458E-2</v>
      </c>
      <c r="I41" s="26">
        <f t="shared" si="14"/>
        <v>-0.17212183542532444</v>
      </c>
      <c r="J41" s="26">
        <f t="shared" si="14"/>
        <v>-6.8451142031942802E-2</v>
      </c>
      <c r="K41" s="26">
        <f t="shared" si="14"/>
        <v>2.9945966538008628E-2</v>
      </c>
      <c r="L41" s="26">
        <f t="shared" si="14"/>
        <v>-9.7201553505810168E-3</v>
      </c>
    </row>
    <row r="42" spans="3:12" x14ac:dyDescent="0.25">
      <c r="C42" s="3" t="s">
        <v>18</v>
      </c>
      <c r="E42" s="3" t="s">
        <v>41</v>
      </c>
      <c r="F42" s="26">
        <f t="shared" si="14"/>
        <v>-0.12313296440733201</v>
      </c>
      <c r="G42" s="26">
        <f t="shared" si="14"/>
        <v>-5.9415786533749571E-2</v>
      </c>
      <c r="H42" s="26">
        <f t="shared" si="14"/>
        <v>-7.8297292262824447E-3</v>
      </c>
      <c r="I42" s="26">
        <f t="shared" si="14"/>
        <v>-0.21951988353644736</v>
      </c>
      <c r="J42" s="26">
        <f t="shared" si="14"/>
        <v>-0.10425014190321147</v>
      </c>
      <c r="K42" s="26">
        <f t="shared" si="14"/>
        <v>3.3936996698022526E-2</v>
      </c>
      <c r="L42" s="26">
        <f t="shared" si="14"/>
        <v>-6.3652624901117116E-3</v>
      </c>
    </row>
    <row r="43" spans="3:12" x14ac:dyDescent="0.25">
      <c r="C43" s="3" t="s">
        <v>19</v>
      </c>
      <c r="E43" s="3" t="s">
        <v>41</v>
      </c>
      <c r="F43" s="26">
        <f t="shared" si="14"/>
        <v>1.2104273465568749E-2</v>
      </c>
      <c r="G43" s="26">
        <f t="shared" si="14"/>
        <v>-3.0966102777233107E-2</v>
      </c>
      <c r="H43" s="26">
        <f t="shared" si="14"/>
        <v>-4.1204243387284789E-2</v>
      </c>
      <c r="I43" s="26">
        <f t="shared" si="14"/>
        <v>-2.2693463702377459E-2</v>
      </c>
      <c r="J43" s="26">
        <f t="shared" si="14"/>
        <v>3.2007657617951768E-2</v>
      </c>
      <c r="K43" s="26">
        <f t="shared" si="14"/>
        <v>7.4160341149679843E-2</v>
      </c>
      <c r="L43" s="26">
        <f t="shared" si="14"/>
        <v>-4.0065714732404611E-3</v>
      </c>
    </row>
    <row r="44" spans="3:12" x14ac:dyDescent="0.25">
      <c r="C44" s="3" t="s">
        <v>39</v>
      </c>
      <c r="E44" s="3" t="s">
        <v>41</v>
      </c>
      <c r="F44" s="26">
        <f t="shared" si="14"/>
        <v>-7.2704722208679629E-3</v>
      </c>
      <c r="G44" s="26">
        <f t="shared" si="14"/>
        <v>-2.0377467456753839E-2</v>
      </c>
      <c r="H44" s="26">
        <f t="shared" si="14"/>
        <v>-4.9273835424522239E-2</v>
      </c>
      <c r="I44" s="26">
        <f t="shared" si="14"/>
        <v>-0.11305843773478819</v>
      </c>
      <c r="J44" s="26">
        <f t="shared" si="14"/>
        <v>-3.2899602783986737E-2</v>
      </c>
      <c r="K44" s="26">
        <f t="shared" si="14"/>
        <v>5.7023732283913109E-2</v>
      </c>
      <c r="L44" s="26">
        <f t="shared" si="14"/>
        <v>2.985609820081514E-2</v>
      </c>
    </row>
    <row r="45" spans="3:12" x14ac:dyDescent="0.25">
      <c r="C45" s="3" t="s">
        <v>21</v>
      </c>
      <c r="E45" s="3" t="s">
        <v>41</v>
      </c>
      <c r="F45" s="26">
        <f t="shared" si="14"/>
        <v>-7.5296778484975957E-2</v>
      </c>
      <c r="G45" s="26">
        <f t="shared" si="14"/>
        <v>-7.596934885084683E-2</v>
      </c>
      <c r="H45" s="26">
        <f t="shared" si="14"/>
        <v>-3.1313865014195974E-2</v>
      </c>
      <c r="I45" s="26">
        <f t="shared" si="14"/>
        <v>-0.14411490299563834</v>
      </c>
      <c r="J45" s="26">
        <f t="shared" si="14"/>
        <v>-2.7960028529740444E-2</v>
      </c>
      <c r="K45" s="26">
        <f t="shared" si="14"/>
        <v>-2.9556048844330163E-2</v>
      </c>
      <c r="L45" s="26">
        <f t="shared" si="14"/>
        <v>-7.767206460927667E-2</v>
      </c>
    </row>
    <row r="46" spans="3:12" x14ac:dyDescent="0.25">
      <c r="C46" s="3" t="s">
        <v>22</v>
      </c>
      <c r="E46" s="3" t="s">
        <v>41</v>
      </c>
      <c r="F46" s="26">
        <f>F37/E37-1</f>
        <v>0.14935473699829593</v>
      </c>
      <c r="G46" s="26">
        <f t="shared" si="14"/>
        <v>4.3482915033687286E-2</v>
      </c>
      <c r="H46" s="26">
        <f t="shared" si="14"/>
        <v>-0.10049718639491256</v>
      </c>
      <c r="I46" s="26">
        <f t="shared" si="14"/>
        <v>-0.28195823222332439</v>
      </c>
      <c r="J46" s="26">
        <f t="shared" si="14"/>
        <v>-0.21744322946473571</v>
      </c>
      <c r="K46" s="26">
        <f t="shared" si="14"/>
        <v>1.1471135549268041E-3</v>
      </c>
      <c r="L46" s="26">
        <f t="shared" si="14"/>
        <v>-2.5330502610261929E-2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F599-6C5E-440E-8186-B4B2AD188AAA}">
  <dimension ref="A1:B33"/>
  <sheetViews>
    <sheetView workbookViewId="0">
      <selection activeCell="B2" sqref="B2"/>
    </sheetView>
  </sheetViews>
  <sheetFormatPr defaultRowHeight="12.5" x14ac:dyDescent="0.25"/>
  <cols>
    <col min="1" max="1" width="17.54296875" customWidth="1"/>
    <col min="2" max="2" width="27.453125" customWidth="1"/>
  </cols>
  <sheetData>
    <row r="1" spans="1:2" ht="14.5" x14ac:dyDescent="0.35">
      <c r="A1" s="14" t="s">
        <v>46</v>
      </c>
      <c r="B1" t="s">
        <v>47</v>
      </c>
    </row>
    <row r="2" spans="1:2" ht="14.5" x14ac:dyDescent="0.35">
      <c r="A2" s="15">
        <v>42370</v>
      </c>
      <c r="B2" s="19">
        <v>4333.9325889246802</v>
      </c>
    </row>
    <row r="3" spans="1:2" ht="14.5" x14ac:dyDescent="0.35">
      <c r="A3" s="16">
        <v>42461</v>
      </c>
      <c r="B3" s="19">
        <v>3424.30110860373</v>
      </c>
    </row>
    <row r="4" spans="1:2" ht="14.5" x14ac:dyDescent="0.35">
      <c r="A4" s="17">
        <v>42552</v>
      </c>
      <c r="B4" s="19">
        <v>4361.7719782536096</v>
      </c>
    </row>
    <row r="5" spans="1:2" ht="14.5" x14ac:dyDescent="0.35">
      <c r="A5" s="18">
        <v>42644</v>
      </c>
      <c r="B5" s="19">
        <v>3758.1325299669902</v>
      </c>
    </row>
    <row r="6" spans="1:2" ht="14.5" x14ac:dyDescent="0.35">
      <c r="A6" s="15">
        <v>42736</v>
      </c>
      <c r="B6" s="19">
        <v>3668.36482245978</v>
      </c>
    </row>
    <row r="7" spans="1:2" ht="14.5" x14ac:dyDescent="0.35">
      <c r="A7" s="16">
        <v>42826</v>
      </c>
      <c r="B7" s="19">
        <v>3566.1235869624702</v>
      </c>
    </row>
    <row r="8" spans="1:2" ht="14.5" x14ac:dyDescent="0.35">
      <c r="A8" s="17">
        <v>42917</v>
      </c>
      <c r="B8" s="19">
        <v>4482.2691825109996</v>
      </c>
    </row>
    <row r="9" spans="1:2" ht="14.5" x14ac:dyDescent="0.35">
      <c r="A9" s="18">
        <v>43009</v>
      </c>
      <c r="B9" s="19">
        <v>4099.03748499627</v>
      </c>
    </row>
    <row r="10" spans="1:2" ht="14.5" x14ac:dyDescent="0.35">
      <c r="A10" s="15">
        <v>43101</v>
      </c>
      <c r="B10" s="19">
        <v>4984.9949598671801</v>
      </c>
    </row>
    <row r="11" spans="1:2" ht="14.5" x14ac:dyDescent="0.35">
      <c r="A11" s="16">
        <v>43191</v>
      </c>
      <c r="B11" s="19">
        <v>4818.8501811814804</v>
      </c>
    </row>
    <row r="12" spans="1:2" ht="14.5" x14ac:dyDescent="0.35">
      <c r="A12" s="17">
        <v>43282</v>
      </c>
      <c r="B12" s="19">
        <v>3982.5290815347398</v>
      </c>
    </row>
    <row r="13" spans="1:2" ht="14.5" x14ac:dyDescent="0.35">
      <c r="A13" s="18">
        <v>43374</v>
      </c>
      <c r="B13" s="19">
        <v>4011.0149838887601</v>
      </c>
    </row>
    <row r="14" spans="1:2" ht="14.5" x14ac:dyDescent="0.35">
      <c r="A14" s="15">
        <v>43466</v>
      </c>
      <c r="B14" s="19">
        <v>3685.6828171873399</v>
      </c>
    </row>
    <row r="15" spans="1:2" ht="14.5" x14ac:dyDescent="0.35">
      <c r="A15" s="16">
        <v>43556</v>
      </c>
      <c r="B15" s="19">
        <v>3787.7645951985</v>
      </c>
    </row>
    <row r="16" spans="1:2" ht="14.5" x14ac:dyDescent="0.35">
      <c r="A16" s="17">
        <v>43647</v>
      </c>
      <c r="B16" s="19">
        <v>3438.2657450988299</v>
      </c>
    </row>
    <row r="17" spans="1:2" ht="14.5" x14ac:dyDescent="0.35">
      <c r="A17" s="18">
        <v>43739</v>
      </c>
      <c r="B17" s="19">
        <v>3860.09738020849</v>
      </c>
    </row>
    <row r="18" spans="1:2" ht="14.5" x14ac:dyDescent="0.35">
      <c r="A18" s="15">
        <v>43831</v>
      </c>
      <c r="B18" s="19">
        <v>3551.4169719361098</v>
      </c>
    </row>
    <row r="19" spans="1:2" ht="14.5" x14ac:dyDescent="0.35">
      <c r="A19" s="16">
        <v>43922</v>
      </c>
      <c r="B19" s="19">
        <v>3405.1856458064599</v>
      </c>
    </row>
    <row r="20" spans="1:2" ht="14.5" x14ac:dyDescent="0.35">
      <c r="A20" s="17">
        <v>44013</v>
      </c>
      <c r="B20" s="19">
        <v>3008.3260932746698</v>
      </c>
    </row>
    <row r="21" spans="1:2" ht="14.5" x14ac:dyDescent="0.35">
      <c r="A21" s="18">
        <v>44105</v>
      </c>
      <c r="B21" s="19">
        <v>3281.2246810001202</v>
      </c>
    </row>
    <row r="22" spans="1:2" ht="14.5" x14ac:dyDescent="0.35">
      <c r="A22" s="15">
        <v>44197</v>
      </c>
      <c r="B22" s="19">
        <v>3804.0584463584601</v>
      </c>
    </row>
    <row r="23" spans="1:2" ht="14.5" x14ac:dyDescent="0.35">
      <c r="A23" s="16">
        <v>44287</v>
      </c>
      <c r="B23" s="20">
        <v>4121.9022598639904</v>
      </c>
    </row>
    <row r="24" spans="1:2" ht="14.5" x14ac:dyDescent="0.35">
      <c r="A24" s="17">
        <v>44378</v>
      </c>
      <c r="B24" s="20">
        <v>4243.9717796538298</v>
      </c>
    </row>
    <row r="25" spans="1:2" ht="14.5" x14ac:dyDescent="0.35">
      <c r="A25" s="18">
        <v>44470</v>
      </c>
      <c r="B25" s="20">
        <v>4283.2427509052104</v>
      </c>
    </row>
    <row r="26" spans="1:2" ht="14.5" x14ac:dyDescent="0.35">
      <c r="A26" s="15">
        <v>44562</v>
      </c>
      <c r="B26" s="20">
        <v>4272.7239430544896</v>
      </c>
    </row>
    <row r="27" spans="1:2" ht="14.5" x14ac:dyDescent="0.35">
      <c r="A27" s="16">
        <v>44652</v>
      </c>
      <c r="B27" s="20">
        <v>4126.7953730359995</v>
      </c>
    </row>
    <row r="28" spans="1:2" ht="14.5" x14ac:dyDescent="0.35">
      <c r="A28" s="17">
        <v>44743</v>
      </c>
      <c r="B28" s="20">
        <v>4088.9754471657998</v>
      </c>
    </row>
    <row r="29" spans="1:2" ht="14.5" x14ac:dyDescent="0.35">
      <c r="A29" s="18">
        <v>44835</v>
      </c>
      <c r="B29" s="20">
        <v>4072.6586810911599</v>
      </c>
    </row>
    <row r="30" spans="1:2" ht="14.5" x14ac:dyDescent="0.35">
      <c r="A30" s="15">
        <v>44927</v>
      </c>
      <c r="B30" s="20">
        <v>4031.4407560241998</v>
      </c>
    </row>
    <row r="31" spans="1:2" ht="14.5" x14ac:dyDescent="0.35">
      <c r="A31" s="16">
        <v>45017</v>
      </c>
      <c r="B31" s="20">
        <v>3894.22145677046</v>
      </c>
    </row>
    <row r="32" spans="1:2" ht="14.5" x14ac:dyDescent="0.35">
      <c r="A32" s="17">
        <v>45108</v>
      </c>
      <c r="B32" s="20">
        <v>3899.8715936058802</v>
      </c>
    </row>
    <row r="33" spans="1:2" ht="14.5" x14ac:dyDescent="0.35">
      <c r="A33" s="18">
        <v>45200</v>
      </c>
      <c r="B33" s="20">
        <v>3888.2508308831598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AF0A-74AC-432D-9FB4-7616430D13E4}">
  <dimension ref="A1:AH69"/>
  <sheetViews>
    <sheetView topLeftCell="B16" zoomScale="86" zoomScaleNormal="46" workbookViewId="0">
      <selection activeCell="E6" sqref="E6"/>
    </sheetView>
  </sheetViews>
  <sheetFormatPr defaultRowHeight="12.5" x14ac:dyDescent="0.25"/>
  <cols>
    <col min="1" max="1" width="8.90625" bestFit="1" customWidth="1"/>
    <col min="2" max="2" width="8.81640625" bestFit="1" customWidth="1"/>
    <col min="3" max="3" width="23.453125" customWidth="1"/>
    <col min="4" max="6" width="8.81640625" bestFit="1" customWidth="1"/>
  </cols>
  <sheetData>
    <row r="1" spans="1:6" x14ac:dyDescent="0.25">
      <c r="A1" t="s">
        <v>46</v>
      </c>
      <c r="B1" t="s">
        <v>50</v>
      </c>
      <c r="C1" t="s">
        <v>48</v>
      </c>
      <c r="D1" t="s">
        <v>49</v>
      </c>
      <c r="E1" t="s">
        <v>51</v>
      </c>
      <c r="F1" s="28" t="s">
        <v>52</v>
      </c>
    </row>
    <row r="2" spans="1:6" ht="14.5" x14ac:dyDescent="0.35">
      <c r="A2" s="5">
        <v>42370</v>
      </c>
      <c r="B2" s="10">
        <v>4333.9325889246802</v>
      </c>
      <c r="C2">
        <v>4796.9737772063381</v>
      </c>
      <c r="D2" s="19">
        <f>C2-B2</f>
        <v>463.04118828165792</v>
      </c>
      <c r="E2">
        <v>571.29353931036997</v>
      </c>
      <c r="F2" s="23">
        <f>C2-E2</f>
        <v>4225.6802378959683</v>
      </c>
    </row>
    <row r="3" spans="1:6" ht="14.5" x14ac:dyDescent="0.35">
      <c r="A3" s="5">
        <v>42461</v>
      </c>
      <c r="B3" s="10">
        <v>3424.30110860373</v>
      </c>
      <c r="C3">
        <v>3831.1513038512412</v>
      </c>
      <c r="D3" s="19">
        <f t="shared" ref="D3:D33" si="0">C3-B3</f>
        <v>406.85019524751124</v>
      </c>
      <c r="E3">
        <v>597.7933094188553</v>
      </c>
      <c r="F3" s="23">
        <f>C3-E3</f>
        <v>3233.357994432386</v>
      </c>
    </row>
    <row r="4" spans="1:6" ht="14.5" x14ac:dyDescent="0.35">
      <c r="A4" s="5">
        <v>42552</v>
      </c>
      <c r="B4" s="10">
        <v>4361.7719782536096</v>
      </c>
      <c r="C4">
        <v>4907.9284097159907</v>
      </c>
      <c r="D4" s="19">
        <f t="shared" si="0"/>
        <v>546.15643146238108</v>
      </c>
      <c r="E4">
        <v>624.29307952734052</v>
      </c>
      <c r="F4" s="23">
        <f t="shared" ref="F3:F33" si="1">C4-E4</f>
        <v>4283.6353301886502</v>
      </c>
    </row>
    <row r="5" spans="1:6" ht="14.5" x14ac:dyDescent="0.35">
      <c r="A5" s="5">
        <v>42644</v>
      </c>
      <c r="B5" s="10">
        <v>3758.1325299669902</v>
      </c>
      <c r="C5">
        <v>4264.6714074146757</v>
      </c>
      <c r="D5" s="19">
        <f t="shared" si="0"/>
        <v>506.53887744768554</v>
      </c>
      <c r="E5">
        <v>650.79284963582586</v>
      </c>
      <c r="F5" s="23">
        <f t="shared" si="1"/>
        <v>3613.8785577788499</v>
      </c>
    </row>
    <row r="6" spans="1:6" ht="14.5" x14ac:dyDescent="0.35">
      <c r="A6" s="5">
        <v>42736</v>
      </c>
      <c r="B6" s="10">
        <v>3668.36482245978</v>
      </c>
      <c r="C6">
        <v>4180.6719549713516</v>
      </c>
      <c r="D6" s="19">
        <f t="shared" si="0"/>
        <v>512.30713251157158</v>
      </c>
      <c r="E6">
        <v>677.2926197443112</v>
      </c>
      <c r="F6" s="23">
        <f t="shared" si="1"/>
        <v>3503.3793352270404</v>
      </c>
    </row>
    <row r="7" spans="1:6" ht="14.5" x14ac:dyDescent="0.35">
      <c r="A7" s="5">
        <v>42826</v>
      </c>
      <c r="B7" s="10">
        <v>3566.1235869624702</v>
      </c>
      <c r="C7">
        <v>4127.5290528822716</v>
      </c>
      <c r="D7" s="19">
        <f t="shared" si="0"/>
        <v>561.40546591980137</v>
      </c>
      <c r="E7">
        <v>703.79238985279699</v>
      </c>
      <c r="F7" s="23">
        <f t="shared" si="1"/>
        <v>3423.7366630294746</v>
      </c>
    </row>
    <row r="8" spans="1:6" ht="14.5" x14ac:dyDescent="0.35">
      <c r="A8" s="5">
        <v>42917</v>
      </c>
      <c r="B8" s="10">
        <v>4482.2691825109996</v>
      </c>
      <c r="C8">
        <v>5255.5646511614532</v>
      </c>
      <c r="D8" s="19">
        <f t="shared" si="0"/>
        <v>773.29546865045359</v>
      </c>
      <c r="E8">
        <v>730.29215996128198</v>
      </c>
      <c r="F8" s="23">
        <f t="shared" si="1"/>
        <v>4525.2724912001713</v>
      </c>
    </row>
    <row r="9" spans="1:6" ht="14.5" x14ac:dyDescent="0.35">
      <c r="A9" s="5">
        <v>43009</v>
      </c>
      <c r="B9" s="10">
        <v>4099.03748499627</v>
      </c>
      <c r="C9">
        <v>4824.9684333887217</v>
      </c>
      <c r="D9" s="19">
        <f t="shared" si="0"/>
        <v>725.93094839245168</v>
      </c>
      <c r="E9">
        <v>756.79193006976698</v>
      </c>
      <c r="F9" s="23">
        <f t="shared" si="1"/>
        <v>4068.1765033189549</v>
      </c>
    </row>
    <row r="10" spans="1:6" ht="14.5" x14ac:dyDescent="0.35">
      <c r="A10" s="5">
        <v>43101</v>
      </c>
      <c r="B10" s="10">
        <v>4984.9949598671801</v>
      </c>
      <c r="C10">
        <v>5897.1819131715229</v>
      </c>
      <c r="D10" s="19">
        <f t="shared" si="0"/>
        <v>912.18695330434275</v>
      </c>
      <c r="E10">
        <v>783.291700178253</v>
      </c>
      <c r="F10" s="23">
        <f t="shared" si="1"/>
        <v>5113.8902129932703</v>
      </c>
    </row>
    <row r="11" spans="1:6" ht="14.5" x14ac:dyDescent="0.35">
      <c r="A11" s="5">
        <v>43191</v>
      </c>
      <c r="B11" s="10">
        <v>4818.8501811814804</v>
      </c>
      <c r="C11">
        <v>5827.1041664389904</v>
      </c>
      <c r="D11" s="19">
        <f t="shared" si="0"/>
        <v>1008.2539852575101</v>
      </c>
      <c r="E11">
        <v>809.79147028673799</v>
      </c>
      <c r="F11" s="23">
        <f t="shared" si="1"/>
        <v>5017.3126961522521</v>
      </c>
    </row>
    <row r="12" spans="1:6" ht="14.5" x14ac:dyDescent="0.35">
      <c r="A12" s="5">
        <v>43282</v>
      </c>
      <c r="B12" s="10">
        <v>3982.5290815347398</v>
      </c>
      <c r="C12">
        <v>4862.6935624546231</v>
      </c>
      <c r="D12" s="19">
        <f t="shared" si="0"/>
        <v>880.16448091988332</v>
      </c>
      <c r="E12">
        <v>836.29124039522299</v>
      </c>
      <c r="F12" s="23">
        <f t="shared" si="1"/>
        <v>4026.4023220593999</v>
      </c>
    </row>
    <row r="13" spans="1:6" ht="14.5" x14ac:dyDescent="0.35">
      <c r="A13" s="5">
        <v>43374</v>
      </c>
      <c r="B13" s="10">
        <v>4011.0149838887601</v>
      </c>
      <c r="C13">
        <v>4947.8792182666457</v>
      </c>
      <c r="D13" s="19">
        <f t="shared" si="0"/>
        <v>936.86423437788562</v>
      </c>
      <c r="E13">
        <v>862.791010503709</v>
      </c>
      <c r="F13" s="23">
        <f t="shared" si="1"/>
        <v>4085.0882077629367</v>
      </c>
    </row>
    <row r="14" spans="1:6" ht="14.5" x14ac:dyDescent="0.35">
      <c r="A14" s="5">
        <v>43466</v>
      </c>
      <c r="B14" s="10">
        <v>3685.6828171873399</v>
      </c>
      <c r="C14">
        <v>4558.4585578677243</v>
      </c>
      <c r="D14" s="19">
        <f t="shared" si="0"/>
        <v>872.77574068038439</v>
      </c>
      <c r="E14">
        <v>889.290780612194</v>
      </c>
      <c r="F14" s="23">
        <f t="shared" si="1"/>
        <v>3669.1677772555304</v>
      </c>
    </row>
    <row r="15" spans="1:6" ht="14.5" x14ac:dyDescent="0.35">
      <c r="A15" s="5">
        <v>43556</v>
      </c>
      <c r="B15" s="10">
        <v>3787.7645951985</v>
      </c>
      <c r="C15">
        <v>4805.7876896562921</v>
      </c>
      <c r="D15" s="19">
        <f t="shared" si="0"/>
        <v>1018.023094457792</v>
      </c>
      <c r="E15">
        <v>915.79055072067899</v>
      </c>
      <c r="F15" s="23">
        <f t="shared" si="1"/>
        <v>3889.9971389356133</v>
      </c>
    </row>
    <row r="16" spans="1:6" ht="14.5" x14ac:dyDescent="0.35">
      <c r="A16" s="5">
        <v>43647</v>
      </c>
      <c r="B16" s="10">
        <v>3438.2657450988299</v>
      </c>
      <c r="C16">
        <v>4457.2734992023325</v>
      </c>
      <c r="D16" s="19">
        <f t="shared" si="0"/>
        <v>1019.0077541035025</v>
      </c>
      <c r="E16">
        <v>942.29032082916501</v>
      </c>
      <c r="F16" s="23">
        <f t="shared" si="1"/>
        <v>3514.9831783731674</v>
      </c>
    </row>
    <row r="17" spans="1:6" ht="14.5" x14ac:dyDescent="0.35">
      <c r="A17" s="5">
        <v>43739</v>
      </c>
      <c r="B17" s="10">
        <v>3860.09738020849</v>
      </c>
      <c r="C17">
        <v>5046.8380719100096</v>
      </c>
      <c r="D17" s="19">
        <f t="shared" si="0"/>
        <v>1186.7406917015196</v>
      </c>
      <c r="E17">
        <v>968.79009093765001</v>
      </c>
      <c r="F17" s="23">
        <f t="shared" si="1"/>
        <v>4078.0479809723597</v>
      </c>
    </row>
    <row r="18" spans="1:6" ht="14.5" x14ac:dyDescent="0.35">
      <c r="A18" s="5">
        <v>43831</v>
      </c>
      <c r="B18" s="10">
        <v>3551.4169719361098</v>
      </c>
      <c r="C18">
        <v>4713.2473814732011</v>
      </c>
      <c r="D18" s="19">
        <f t="shared" si="0"/>
        <v>1161.8304095370913</v>
      </c>
      <c r="E18">
        <v>995.289861046135</v>
      </c>
      <c r="F18" s="23">
        <f t="shared" si="1"/>
        <v>3717.9575204270659</v>
      </c>
    </row>
    <row r="19" spans="1:6" ht="14.5" x14ac:dyDescent="0.35">
      <c r="A19" s="5">
        <v>43922</v>
      </c>
      <c r="B19" s="10">
        <v>3405.1856458064599</v>
      </c>
      <c r="C19">
        <v>4529.1476221092535</v>
      </c>
      <c r="D19" s="19">
        <f t="shared" si="0"/>
        <v>1123.9619763027936</v>
      </c>
      <c r="E19">
        <v>1021.78963115462</v>
      </c>
      <c r="F19" s="23">
        <f t="shared" si="1"/>
        <v>3507.3579909546334</v>
      </c>
    </row>
    <row r="20" spans="1:6" ht="14.5" x14ac:dyDescent="0.35">
      <c r="A20" s="5">
        <v>44013</v>
      </c>
      <c r="B20" s="10">
        <v>3008.3260932746698</v>
      </c>
      <c r="C20">
        <v>3980.4682342549395</v>
      </c>
      <c r="D20" s="19">
        <f t="shared" si="0"/>
        <v>972.14214098026969</v>
      </c>
      <c r="E20">
        <v>1048.28940126311</v>
      </c>
      <c r="F20" s="23">
        <f t="shared" si="1"/>
        <v>2932.1788329918295</v>
      </c>
    </row>
    <row r="21" spans="1:6" ht="14.5" x14ac:dyDescent="0.35">
      <c r="A21" s="5">
        <v>44105</v>
      </c>
      <c r="B21" s="10">
        <v>3281.2246810001202</v>
      </c>
      <c r="C21">
        <v>4288.1209139928005</v>
      </c>
      <c r="D21" s="19">
        <f t="shared" si="0"/>
        <v>1006.8962329926803</v>
      </c>
      <c r="E21">
        <v>1074.7891713715901</v>
      </c>
      <c r="F21" s="23">
        <f t="shared" si="1"/>
        <v>3213.3317426212107</v>
      </c>
    </row>
    <row r="22" spans="1:6" ht="14.5" x14ac:dyDescent="0.35">
      <c r="A22" s="5">
        <v>44197</v>
      </c>
      <c r="B22" s="10">
        <v>3804.0584463584601</v>
      </c>
      <c r="C22">
        <v>5157.7478139536297</v>
      </c>
      <c r="D22" s="19">
        <f t="shared" si="0"/>
        <v>1353.6893675951696</v>
      </c>
      <c r="E22">
        <v>1101.28894148008</v>
      </c>
      <c r="F22" s="23">
        <f t="shared" si="1"/>
        <v>4056.4588724735495</v>
      </c>
    </row>
    <row r="23" spans="1:6" ht="14.5" x14ac:dyDescent="0.35">
      <c r="A23" s="5">
        <v>44287</v>
      </c>
      <c r="B23" s="11">
        <v>4121.9022598639904</v>
      </c>
      <c r="C23">
        <v>5358.4729378231887</v>
      </c>
      <c r="D23" s="19">
        <f t="shared" si="0"/>
        <v>1236.5706779591983</v>
      </c>
      <c r="E23">
        <v>1127.7887115885601</v>
      </c>
      <c r="F23" s="23">
        <f t="shared" si="1"/>
        <v>4230.684226234629</v>
      </c>
    </row>
    <row r="24" spans="1:6" ht="14.5" x14ac:dyDescent="0.35">
      <c r="A24" s="5">
        <v>44378</v>
      </c>
      <c r="B24" s="11">
        <v>4243.9717796538298</v>
      </c>
      <c r="C24">
        <v>5517.1633135499787</v>
      </c>
      <c r="D24" s="19">
        <f t="shared" si="0"/>
        <v>1273.1915338961489</v>
      </c>
      <c r="E24">
        <v>1154.28848169705</v>
      </c>
      <c r="F24" s="23">
        <f t="shared" si="1"/>
        <v>4362.8748318529288</v>
      </c>
    </row>
    <row r="25" spans="1:6" ht="14.5" x14ac:dyDescent="0.35">
      <c r="A25" s="5">
        <v>44470</v>
      </c>
      <c r="B25" s="11">
        <v>4283.2427509052104</v>
      </c>
      <c r="C25">
        <v>5568.2155761767735</v>
      </c>
      <c r="D25" s="19">
        <f t="shared" si="0"/>
        <v>1284.9728252715631</v>
      </c>
      <c r="E25">
        <v>1180.7882518055301</v>
      </c>
      <c r="F25" s="23">
        <f t="shared" si="1"/>
        <v>4387.4273243712432</v>
      </c>
    </row>
    <row r="26" spans="1:6" ht="14.5" x14ac:dyDescent="0.35">
      <c r="A26" s="5">
        <v>44562</v>
      </c>
      <c r="B26" s="11">
        <v>4272.7239430544896</v>
      </c>
      <c r="C26">
        <v>5554.5411259708362</v>
      </c>
      <c r="D26" s="19">
        <f t="shared" si="0"/>
        <v>1281.8171829163466</v>
      </c>
      <c r="E26">
        <v>1207.28802191402</v>
      </c>
      <c r="F26" s="23">
        <f t="shared" si="1"/>
        <v>4347.2531040568165</v>
      </c>
    </row>
    <row r="27" spans="1:6" ht="14.5" x14ac:dyDescent="0.35">
      <c r="A27" s="5">
        <v>44652</v>
      </c>
      <c r="B27" s="11">
        <v>4126.7953730359995</v>
      </c>
      <c r="C27">
        <v>5364.8339849467993</v>
      </c>
      <c r="D27" s="19">
        <f t="shared" si="0"/>
        <v>1238.0386119107998</v>
      </c>
      <c r="E27">
        <v>1233.7877920225001</v>
      </c>
      <c r="F27" s="23">
        <f t="shared" si="1"/>
        <v>4131.0461929242992</v>
      </c>
    </row>
    <row r="28" spans="1:6" ht="14.5" x14ac:dyDescent="0.35">
      <c r="A28" s="5">
        <v>44743</v>
      </c>
      <c r="B28" s="11">
        <v>4088.9754471657998</v>
      </c>
      <c r="C28">
        <v>5315.6680813155399</v>
      </c>
      <c r="D28" s="19">
        <f t="shared" si="0"/>
        <v>1226.6926341497401</v>
      </c>
      <c r="E28">
        <v>1260.28756213099</v>
      </c>
      <c r="F28" s="23">
        <f t="shared" si="1"/>
        <v>4055.3805191845499</v>
      </c>
    </row>
    <row r="29" spans="1:6" ht="14.5" x14ac:dyDescent="0.35">
      <c r="A29" s="5">
        <v>44835</v>
      </c>
      <c r="B29" s="11">
        <v>4072.6586810911599</v>
      </c>
      <c r="C29">
        <v>5294.4562854185087</v>
      </c>
      <c r="D29" s="19">
        <f t="shared" si="0"/>
        <v>1221.7976043273488</v>
      </c>
      <c r="E29">
        <v>1286.7873322394701</v>
      </c>
      <c r="F29" s="23">
        <f t="shared" si="1"/>
        <v>4007.6689531790389</v>
      </c>
    </row>
    <row r="30" spans="1:6" ht="14.5" x14ac:dyDescent="0.35">
      <c r="A30" s="5">
        <v>44927</v>
      </c>
      <c r="B30" s="11">
        <v>4031.4407560241998</v>
      </c>
      <c r="C30">
        <v>5240.8729828314599</v>
      </c>
      <c r="D30" s="19">
        <f t="shared" si="0"/>
        <v>1209.4322268072601</v>
      </c>
      <c r="E30">
        <v>1313.2871023479599</v>
      </c>
      <c r="F30" s="23">
        <f t="shared" si="1"/>
        <v>3927.5858804834997</v>
      </c>
    </row>
    <row r="31" spans="1:6" ht="14.5" x14ac:dyDescent="0.35">
      <c r="A31" s="5">
        <v>45017</v>
      </c>
      <c r="B31" s="11">
        <v>3894.22145677046</v>
      </c>
      <c r="C31">
        <v>5062.4878938015981</v>
      </c>
      <c r="D31" s="19">
        <f t="shared" si="0"/>
        <v>1168.2664370311381</v>
      </c>
      <c r="E31">
        <v>1339.7868724564501</v>
      </c>
      <c r="F31" s="23">
        <f t="shared" si="1"/>
        <v>3722.7010213451481</v>
      </c>
    </row>
    <row r="32" spans="1:6" ht="14.5" x14ac:dyDescent="0.35">
      <c r="A32" s="5">
        <v>45108</v>
      </c>
      <c r="B32" s="11">
        <v>3899.8715936058802</v>
      </c>
      <c r="C32">
        <v>5069.8330716876444</v>
      </c>
      <c r="D32" s="19">
        <f t="shared" si="0"/>
        <v>1169.9614780817642</v>
      </c>
      <c r="E32">
        <v>1366.2866425649299</v>
      </c>
      <c r="F32" s="23">
        <f t="shared" si="1"/>
        <v>3703.5464291227145</v>
      </c>
    </row>
    <row r="33" spans="1:34" ht="14.5" x14ac:dyDescent="0.35">
      <c r="A33" s="5">
        <v>45200</v>
      </c>
      <c r="B33" s="11">
        <v>3888.2508308831598</v>
      </c>
      <c r="C33">
        <v>5054.7260801481088</v>
      </c>
      <c r="D33" s="19">
        <f t="shared" si="0"/>
        <v>1166.4752492649491</v>
      </c>
      <c r="E33">
        <v>1392.78641267341</v>
      </c>
      <c r="F33" s="23">
        <f t="shared" si="1"/>
        <v>3661.9396674746986</v>
      </c>
    </row>
    <row r="38" spans="1:34" x14ac:dyDescent="0.25">
      <c r="B38">
        <v>4225.6802378959683</v>
      </c>
      <c r="C38">
        <v>4225.6802378959683</v>
      </c>
      <c r="D38">
        <v>3233.357994432386</v>
      </c>
      <c r="E38">
        <v>4283.6353301886502</v>
      </c>
      <c r="F38">
        <v>3613.8785577788499</v>
      </c>
      <c r="G38">
        <v>3503.3793352270404</v>
      </c>
      <c r="H38">
        <v>3423.7366630294746</v>
      </c>
      <c r="I38">
        <v>4525.2724912001713</v>
      </c>
      <c r="J38">
        <v>4068.1765033189549</v>
      </c>
      <c r="K38">
        <v>5113.8902129932703</v>
      </c>
      <c r="L38">
        <v>5017.3126961522521</v>
      </c>
      <c r="M38">
        <v>4026.4023220593999</v>
      </c>
      <c r="N38">
        <v>4085.0882077629367</v>
      </c>
      <c r="O38">
        <v>3669.1677772555304</v>
      </c>
      <c r="P38">
        <v>3889.9971389356133</v>
      </c>
      <c r="Q38">
        <v>3514.9831783731674</v>
      </c>
      <c r="R38">
        <v>4078.0479809723597</v>
      </c>
      <c r="S38">
        <v>3717.9575204270659</v>
      </c>
      <c r="T38">
        <v>3507.3579909546334</v>
      </c>
      <c r="U38">
        <v>2932.1788329918295</v>
      </c>
      <c r="V38">
        <v>3213.3317426212107</v>
      </c>
      <c r="W38">
        <v>4056.4588724735495</v>
      </c>
      <c r="X38">
        <v>4230.684226234629</v>
      </c>
      <c r="Y38">
        <v>4362.8748318529288</v>
      </c>
      <c r="Z38">
        <v>4387.4273243712432</v>
      </c>
      <c r="AA38">
        <v>4347.2531040568165</v>
      </c>
      <c r="AB38">
        <v>4131.0461929242992</v>
      </c>
      <c r="AC38">
        <v>4055.3805191845499</v>
      </c>
      <c r="AD38">
        <v>4007.6689531790389</v>
      </c>
      <c r="AE38">
        <v>3927.5858804834997</v>
      </c>
      <c r="AF38">
        <v>3722.7010213451481</v>
      </c>
      <c r="AG38">
        <v>3703.5464291227145</v>
      </c>
      <c r="AH38">
        <v>3661.9396674746986</v>
      </c>
    </row>
    <row r="39" spans="1:34" x14ac:dyDescent="0.25">
      <c r="B39">
        <v>3233.357994432386</v>
      </c>
    </row>
    <row r="40" spans="1:34" x14ac:dyDescent="0.25">
      <c r="B40">
        <v>4283.6353301886502</v>
      </c>
    </row>
    <row r="41" spans="1:34" x14ac:dyDescent="0.25">
      <c r="B41">
        <v>3613.8785577788499</v>
      </c>
    </row>
    <row r="42" spans="1:34" x14ac:dyDescent="0.25">
      <c r="B42">
        <v>3503.3793352270404</v>
      </c>
    </row>
    <row r="43" spans="1:34" x14ac:dyDescent="0.25">
      <c r="B43">
        <v>3423.7366630294746</v>
      </c>
    </row>
    <row r="44" spans="1:34" x14ac:dyDescent="0.25">
      <c r="B44">
        <v>4525.2724912001713</v>
      </c>
    </row>
    <row r="45" spans="1:34" x14ac:dyDescent="0.25">
      <c r="B45">
        <v>4068.1765033189549</v>
      </c>
    </row>
    <row r="46" spans="1:34" x14ac:dyDescent="0.25">
      <c r="B46">
        <v>5113.8902129932703</v>
      </c>
    </row>
    <row r="47" spans="1:34" x14ac:dyDescent="0.25">
      <c r="B47">
        <v>5017.3126961522521</v>
      </c>
    </row>
    <row r="48" spans="1:34" x14ac:dyDescent="0.25">
      <c r="B48">
        <v>4026.4023220593999</v>
      </c>
    </row>
    <row r="49" spans="2:2" x14ac:dyDescent="0.25">
      <c r="B49">
        <v>4085.0882077629367</v>
      </c>
    </row>
    <row r="50" spans="2:2" x14ac:dyDescent="0.25">
      <c r="B50">
        <v>3669.1677772555304</v>
      </c>
    </row>
    <row r="51" spans="2:2" x14ac:dyDescent="0.25">
      <c r="B51">
        <v>3889.9971389356133</v>
      </c>
    </row>
    <row r="52" spans="2:2" x14ac:dyDescent="0.25">
      <c r="B52">
        <v>3514.9831783731674</v>
      </c>
    </row>
    <row r="53" spans="2:2" x14ac:dyDescent="0.25">
      <c r="B53">
        <v>4078.0479809723597</v>
      </c>
    </row>
    <row r="54" spans="2:2" x14ac:dyDescent="0.25">
      <c r="B54">
        <v>3717.9575204270659</v>
      </c>
    </row>
    <row r="55" spans="2:2" x14ac:dyDescent="0.25">
      <c r="B55">
        <v>3507.3579909546334</v>
      </c>
    </row>
    <row r="56" spans="2:2" x14ac:dyDescent="0.25">
      <c r="B56">
        <v>2932.1788329918295</v>
      </c>
    </row>
    <row r="57" spans="2:2" x14ac:dyDescent="0.25">
      <c r="B57">
        <v>3213.3317426212107</v>
      </c>
    </row>
    <row r="58" spans="2:2" x14ac:dyDescent="0.25">
      <c r="B58">
        <v>4056.4588724735495</v>
      </c>
    </row>
    <row r="59" spans="2:2" x14ac:dyDescent="0.25">
      <c r="B59">
        <v>4230.684226234629</v>
      </c>
    </row>
    <row r="60" spans="2:2" x14ac:dyDescent="0.25">
      <c r="B60">
        <v>4362.8748318529288</v>
      </c>
    </row>
    <row r="61" spans="2:2" x14ac:dyDescent="0.25">
      <c r="B61">
        <v>4387.4273243712432</v>
      </c>
    </row>
    <row r="62" spans="2:2" x14ac:dyDescent="0.25">
      <c r="B62">
        <v>4347.2531040568165</v>
      </c>
    </row>
    <row r="63" spans="2:2" x14ac:dyDescent="0.25">
      <c r="B63">
        <v>4131.0461929242992</v>
      </c>
    </row>
    <row r="64" spans="2:2" x14ac:dyDescent="0.25">
      <c r="B64">
        <v>4055.3805191845499</v>
      </c>
    </row>
    <row r="65" spans="2:2" x14ac:dyDescent="0.25">
      <c r="B65">
        <v>4007.6689531790389</v>
      </c>
    </row>
    <row r="66" spans="2:2" x14ac:dyDescent="0.25">
      <c r="B66">
        <v>3927.5858804834997</v>
      </c>
    </row>
    <row r="67" spans="2:2" x14ac:dyDescent="0.25">
      <c r="B67">
        <v>3722.7010213451481</v>
      </c>
    </row>
    <row r="68" spans="2:2" x14ac:dyDescent="0.25">
      <c r="B68">
        <v>3703.5464291227145</v>
      </c>
    </row>
    <row r="69" spans="2:2" x14ac:dyDescent="0.25">
      <c r="B69">
        <v>3661.9396674746986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FRED Graph</vt:lpstr>
      <vt:lpstr>IHS Markit</vt:lpstr>
      <vt:lpstr>Sheet2</vt:lpstr>
      <vt:lpstr>New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Lantz</dc:creator>
  <cp:lastModifiedBy>Xinyao Wang</cp:lastModifiedBy>
  <dcterms:created xsi:type="dcterms:W3CDTF">2021-07-20T16:23:57Z</dcterms:created>
  <dcterms:modified xsi:type="dcterms:W3CDTF">2021-08-06T18:28:50Z</dcterms:modified>
</cp:coreProperties>
</file>