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05 - Estatística\Atividades\"/>
    </mc:Choice>
  </mc:AlternateContent>
  <xr:revisionPtr revIDLastSave="0" documentId="13_ncr:1_{C91DFD3B-C4CE-4343-AEAB-C6256412B4C9}" xr6:coauthVersionLast="46" xr6:coauthVersionMax="46" xr10:uidLastSave="{00000000-0000-0000-0000-000000000000}"/>
  <bookViews>
    <workbookView xWindow="-120" yWindow="-120" windowWidth="20730" windowHeight="11760" xr2:uid="{A77F4E86-F905-4AA5-9E5C-6D71E79B919B}"/>
  </bookViews>
  <sheets>
    <sheet name="Questão 1" sheetId="1" r:id="rId1"/>
    <sheet name="Questão 2" sheetId="2" r:id="rId2"/>
    <sheet name="Questão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18" i="2" s="1"/>
  <c r="B22" i="3"/>
  <c r="B9" i="3"/>
  <c r="B15" i="3" s="1"/>
  <c r="E6" i="3"/>
  <c r="B6" i="3"/>
  <c r="B16" i="3" l="1"/>
  <c r="B13" i="3"/>
  <c r="B23" i="3"/>
  <c r="B14" i="3"/>
  <c r="B17" i="2"/>
  <c r="B12" i="2"/>
  <c r="B11" i="2"/>
  <c r="B10" i="2"/>
  <c r="B9" i="2"/>
  <c r="B8" i="2"/>
  <c r="B13" i="2" l="1"/>
  <c r="B14" i="2" s="1"/>
  <c r="B17" i="3"/>
  <c r="B18" i="3" s="1"/>
  <c r="B6" i="2"/>
  <c r="E8" i="1"/>
  <c r="E13" i="1" s="1"/>
  <c r="D17" i="1" s="1"/>
  <c r="G21" i="1"/>
  <c r="H21" i="1" s="1"/>
  <c r="H22" i="1" s="1"/>
  <c r="G22" i="1"/>
  <c r="G23" i="1"/>
  <c r="G24" i="1"/>
  <c r="I24" i="1" s="1"/>
  <c r="G25" i="1"/>
  <c r="G26" i="1"/>
  <c r="G20" i="1"/>
  <c r="E26" i="1"/>
  <c r="E9" i="1"/>
  <c r="E11" i="1" l="1"/>
  <c r="D16" i="1" s="1"/>
  <c r="H23" i="1"/>
  <c r="H24" i="1" s="1"/>
  <c r="H25" i="1" s="1"/>
  <c r="I23" i="1"/>
  <c r="I22" i="1" s="1"/>
  <c r="I21" i="1" s="1"/>
  <c r="I20" i="1" s="1"/>
</calcChain>
</file>

<file path=xl/sharedStrings.xml><?xml version="1.0" encoding="utf-8"?>
<sst xmlns="http://schemas.openxmlformats.org/spreadsheetml/2006/main" count="67" uniqueCount="51">
  <si>
    <t>Dados</t>
  </si>
  <si>
    <t>At=</t>
  </si>
  <si>
    <t>i=</t>
  </si>
  <si>
    <t>≅</t>
  </si>
  <si>
    <t>h =</t>
  </si>
  <si>
    <t>At/i =</t>
  </si>
  <si>
    <t>ou</t>
  </si>
  <si>
    <t>Condição h</t>
  </si>
  <si>
    <t>h*i + menor xi &gt;= xi</t>
  </si>
  <si>
    <t>15,9-14=</t>
  </si>
  <si>
    <t>1+(3,3*log(n))=</t>
  </si>
  <si>
    <t>LINHAS</t>
  </si>
  <si>
    <t>Intervalo</t>
  </si>
  <si>
    <t>fi</t>
  </si>
  <si>
    <t>Xm</t>
  </si>
  <si>
    <t>fri (%)</t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</si>
  <si>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Symbol"/>
        <family val="1"/>
        <charset val="2"/>
      </rPr>
      <t>¯</t>
    </r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</si>
  <si>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Symbol"/>
        <family val="1"/>
        <charset val="2"/>
      </rPr>
      <t>­</t>
    </r>
  </si>
  <si>
    <t>14 |--- 14,32</t>
  </si>
  <si>
    <t>14,32 |--- 14,64</t>
  </si>
  <si>
    <t>14,64 |--- 14,96</t>
  </si>
  <si>
    <t>14,96|--- 15,28</t>
  </si>
  <si>
    <t>15,28 |--- 15,6</t>
  </si>
  <si>
    <t>15,6 |--- 15,92</t>
  </si>
  <si>
    <t>Média</t>
  </si>
  <si>
    <t>Mediana</t>
  </si>
  <si>
    <t>Moda</t>
  </si>
  <si>
    <t>Amplitude Total</t>
  </si>
  <si>
    <t>Não tem</t>
  </si>
  <si>
    <t>118,36-118,29</t>
  </si>
  <si>
    <t>SOMA/9</t>
  </si>
  <si>
    <t>Somatório variância</t>
  </si>
  <si>
    <t>Resultado somatório</t>
  </si>
  <si>
    <t>Resultado variância</t>
  </si>
  <si>
    <t>Variância Arredondada</t>
  </si>
  <si>
    <t>Desvio Padrão</t>
  </si>
  <si>
    <t>CV</t>
  </si>
  <si>
    <t>Resistência (MPa)</t>
  </si>
  <si>
    <t>Total</t>
  </si>
  <si>
    <t>((599-Media)^2)*25</t>
  </si>
  <si>
    <t>((598-Media)^2)*15</t>
  </si>
  <si>
    <t>((512-Media)^2)*30</t>
  </si>
  <si>
    <t>((513-Media)^2)*35</t>
  </si>
  <si>
    <t>(Soma de todos)</t>
  </si>
  <si>
    <t>(Soma/(total-1) = Soma/104)</t>
  </si>
  <si>
    <t>((118,29-Média)^2)</t>
  </si>
  <si>
    <t>((118,33-Média)^2)*2</t>
  </si>
  <si>
    <t>((118,34-Média)^2)*2</t>
  </si>
  <si>
    <t>((118,35-Média)^2)*2</t>
  </si>
  <si>
    <t>((118,36-Média)^2)*2</t>
  </si>
  <si>
    <t>(Soma/(total-1)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</si>
</sst>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.00000"/>
    <numFmt numFmtId="175" formatCode="0.0000000000"/>
    <numFmt numFmtId="176" formatCode="0.0"/>
    <numFmt numFmtId="177" formatCode="0.00000000000"/>
    <numFmt numFmtId="179" formatCode="0.000000000000"/>
    <numFmt numFmtId="180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85725</xdr:rowOff>
    </xdr:from>
    <xdr:to>
      <xdr:col>11</xdr:col>
      <xdr:colOff>286759</xdr:colOff>
      <xdr:row>5</xdr:row>
      <xdr:rowOff>123963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DBCB8-653D-4D3D-9AB8-5B23D879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5725"/>
          <a:ext cx="7230484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018-6712-43CD-84EC-58B58B271E58}">
  <dimension ref="A1:K26"/>
  <sheetViews>
    <sheetView tabSelected="1" topLeftCell="A4" workbookViewId="0">
      <selection activeCell="C8" sqref="C8:I26"/>
    </sheetView>
  </sheetViews>
  <sheetFormatPr defaultRowHeight="15" x14ac:dyDescent="0.25"/>
  <cols>
    <col min="1" max="1" width="9.140625" style="3"/>
    <col min="2" max="2" width="10.42578125" bestFit="1" customWidth="1"/>
    <col min="4" max="4" width="18.140625" bestFit="1" customWidth="1"/>
    <col min="5" max="5" width="14.28515625" customWidth="1"/>
  </cols>
  <sheetData>
    <row r="1" spans="1:9" x14ac:dyDescent="0.25">
      <c r="A1" s="2" t="s">
        <v>0</v>
      </c>
      <c r="B1" s="1"/>
    </row>
    <row r="2" spans="1:9" x14ac:dyDescent="0.25">
      <c r="A2" s="3">
        <v>14</v>
      </c>
    </row>
    <row r="3" spans="1:9" x14ac:dyDescent="0.25">
      <c r="A3" s="3">
        <v>14.1</v>
      </c>
    </row>
    <row r="4" spans="1:9" x14ac:dyDescent="0.25">
      <c r="A4" s="3">
        <v>14.13</v>
      </c>
    </row>
    <row r="5" spans="1:9" x14ac:dyDescent="0.25">
      <c r="A5" s="3">
        <v>14.17</v>
      </c>
    </row>
    <row r="6" spans="1:9" x14ac:dyDescent="0.25">
      <c r="A6" s="3">
        <v>14.2</v>
      </c>
    </row>
    <row r="7" spans="1:9" x14ac:dyDescent="0.25">
      <c r="A7" s="3">
        <v>14.2</v>
      </c>
    </row>
    <row r="8" spans="1:9" x14ac:dyDescent="0.25">
      <c r="A8" s="3">
        <v>14.3</v>
      </c>
      <c r="C8" s="2" t="s">
        <v>1</v>
      </c>
      <c r="D8" s="3" t="s">
        <v>9</v>
      </c>
      <c r="E8" s="11">
        <f>15.9-14</f>
        <v>1.9000000000000004</v>
      </c>
    </row>
    <row r="9" spans="1:9" x14ac:dyDescent="0.25">
      <c r="A9" s="3">
        <v>14.3</v>
      </c>
      <c r="C9" s="2" t="s">
        <v>2</v>
      </c>
      <c r="D9" s="3" t="s">
        <v>10</v>
      </c>
      <c r="E9" s="3">
        <f>1+(3.3*LOG(25))</f>
        <v>5.6132020286177244</v>
      </c>
      <c r="F9" s="4" t="s">
        <v>3</v>
      </c>
      <c r="G9" s="6">
        <v>5.6132020286177244</v>
      </c>
      <c r="H9" s="4" t="s">
        <v>3</v>
      </c>
      <c r="I9" s="3">
        <v>6</v>
      </c>
    </row>
    <row r="10" spans="1:9" x14ac:dyDescent="0.25">
      <c r="A10" s="3">
        <v>14.3</v>
      </c>
    </row>
    <row r="11" spans="1:9" ht="15.75" x14ac:dyDescent="0.25">
      <c r="A11" s="3">
        <v>14.35</v>
      </c>
      <c r="C11" s="5" t="s">
        <v>4</v>
      </c>
      <c r="D11" s="3" t="s">
        <v>5</v>
      </c>
      <c r="E11" s="6">
        <f>E8/G9</f>
        <v>0.33848772773779595</v>
      </c>
    </row>
    <row r="12" spans="1:9" x14ac:dyDescent="0.25">
      <c r="A12" s="3">
        <v>14.4</v>
      </c>
      <c r="D12" s="3"/>
      <c r="E12" s="2" t="s">
        <v>6</v>
      </c>
    </row>
    <row r="13" spans="1:9" x14ac:dyDescent="0.25">
      <c r="A13" s="3">
        <v>14.5</v>
      </c>
      <c r="D13" s="3"/>
      <c r="E13" s="6">
        <f>E8/I9</f>
        <v>0.31666666666666671</v>
      </c>
    </row>
    <row r="14" spans="1:9" x14ac:dyDescent="0.25">
      <c r="A14" s="3">
        <v>14.6</v>
      </c>
    </row>
    <row r="15" spans="1:9" x14ac:dyDescent="0.25">
      <c r="A15" s="3">
        <v>14.7</v>
      </c>
      <c r="C15" s="1" t="s">
        <v>7</v>
      </c>
      <c r="D15" s="3" t="s">
        <v>8</v>
      </c>
    </row>
    <row r="16" spans="1:9" x14ac:dyDescent="0.25">
      <c r="A16" s="3">
        <v>14.8</v>
      </c>
      <c r="C16" s="6">
        <v>0.34</v>
      </c>
      <c r="D16" s="6">
        <f>E11*I9+A2</f>
        <v>16.030926366426776</v>
      </c>
    </row>
    <row r="17" spans="1:11" x14ac:dyDescent="0.25">
      <c r="A17" s="3">
        <v>14.8</v>
      </c>
      <c r="C17" s="2">
        <v>0.32</v>
      </c>
      <c r="D17" s="11">
        <f>E13*I9+A2</f>
        <v>15.9</v>
      </c>
    </row>
    <row r="18" spans="1:11" x14ac:dyDescent="0.25">
      <c r="A18" s="3">
        <v>14.9</v>
      </c>
    </row>
    <row r="19" spans="1:11" ht="17.25" x14ac:dyDescent="0.3">
      <c r="A19" s="3">
        <v>15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9" t="s">
        <v>16</v>
      </c>
      <c r="I19" s="9" t="s">
        <v>17</v>
      </c>
    </row>
    <row r="20" spans="1:11" x14ac:dyDescent="0.25">
      <c r="A20" s="3">
        <v>15.1</v>
      </c>
      <c r="C20" s="3">
        <v>1</v>
      </c>
      <c r="D20" s="3" t="s">
        <v>18</v>
      </c>
      <c r="E20" s="3">
        <v>9</v>
      </c>
      <c r="F20" s="10">
        <v>225</v>
      </c>
      <c r="G20" s="10">
        <f>(E20/25)*100</f>
        <v>36</v>
      </c>
      <c r="H20" s="3">
        <v>36</v>
      </c>
      <c r="I20" s="3">
        <f>I21+G20</f>
        <v>100</v>
      </c>
    </row>
    <row r="21" spans="1:11" x14ac:dyDescent="0.25">
      <c r="A21" s="3">
        <v>15.2</v>
      </c>
      <c r="C21" s="3">
        <v>2</v>
      </c>
      <c r="D21" s="3" t="s">
        <v>19</v>
      </c>
      <c r="E21" s="3">
        <v>4</v>
      </c>
      <c r="F21" s="10">
        <v>227</v>
      </c>
      <c r="G21" s="10">
        <f t="shared" ref="G21:G26" si="0">(E21/25)*100</f>
        <v>16</v>
      </c>
      <c r="H21" s="3">
        <f>H20+G21</f>
        <v>52</v>
      </c>
      <c r="I21" s="3">
        <f>I22+G21</f>
        <v>64</v>
      </c>
    </row>
    <row r="22" spans="1:11" x14ac:dyDescent="0.25">
      <c r="A22" s="3">
        <v>15.6</v>
      </c>
      <c r="C22" s="3">
        <v>3</v>
      </c>
      <c r="D22" s="3" t="s">
        <v>20</v>
      </c>
      <c r="E22" s="3">
        <v>4</v>
      </c>
      <c r="F22" s="10">
        <v>229</v>
      </c>
      <c r="G22" s="10">
        <f t="shared" si="0"/>
        <v>16</v>
      </c>
      <c r="H22" s="3">
        <f>H21+G22</f>
        <v>68</v>
      </c>
      <c r="I22" s="3">
        <f>I23+G22</f>
        <v>48</v>
      </c>
    </row>
    <row r="23" spans="1:11" x14ac:dyDescent="0.25">
      <c r="A23" s="3">
        <v>15.6</v>
      </c>
      <c r="C23" s="3">
        <v>4</v>
      </c>
      <c r="D23" s="3" t="s">
        <v>21</v>
      </c>
      <c r="E23" s="3">
        <v>3</v>
      </c>
      <c r="F23" s="10">
        <v>231</v>
      </c>
      <c r="G23" s="10">
        <f t="shared" si="0"/>
        <v>12</v>
      </c>
      <c r="H23" s="3">
        <f>H22+G23</f>
        <v>80</v>
      </c>
      <c r="I23" s="3">
        <f>I24+G23</f>
        <v>32</v>
      </c>
    </row>
    <row r="24" spans="1:11" x14ac:dyDescent="0.25">
      <c r="A24" s="3">
        <v>15.7</v>
      </c>
      <c r="C24" s="3">
        <v>5</v>
      </c>
      <c r="D24" s="3" t="s">
        <v>22</v>
      </c>
      <c r="E24" s="3">
        <v>0</v>
      </c>
      <c r="F24" s="10">
        <v>233</v>
      </c>
      <c r="G24" s="10">
        <f t="shared" si="0"/>
        <v>0</v>
      </c>
      <c r="H24" s="3">
        <f>H23+G24</f>
        <v>80</v>
      </c>
      <c r="I24" s="3">
        <f>I25+G24</f>
        <v>20</v>
      </c>
    </row>
    <row r="25" spans="1:11" x14ac:dyDescent="0.25">
      <c r="A25" s="3">
        <v>15.8</v>
      </c>
      <c r="C25" s="3">
        <v>6</v>
      </c>
      <c r="D25" s="3" t="s">
        <v>23</v>
      </c>
      <c r="E25" s="3">
        <v>5</v>
      </c>
      <c r="F25" s="10">
        <v>235</v>
      </c>
      <c r="G25" s="10">
        <f t="shared" si="0"/>
        <v>20</v>
      </c>
      <c r="H25" s="3">
        <f>H24+G25</f>
        <v>100</v>
      </c>
      <c r="I25" s="3">
        <v>20</v>
      </c>
    </row>
    <row r="26" spans="1:11" x14ac:dyDescent="0.25">
      <c r="A26" s="3">
        <v>15.9</v>
      </c>
      <c r="D26" s="3"/>
      <c r="E26" s="3">
        <f>SUM(E20,E21,E22,E23,E24,E25)</f>
        <v>25</v>
      </c>
      <c r="F26" s="3"/>
      <c r="G26" s="3">
        <f t="shared" si="0"/>
        <v>100</v>
      </c>
      <c r="H26" s="3"/>
      <c r="I26" s="3"/>
      <c r="J26" s="3"/>
      <c r="K2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F734-371F-4841-948B-66BA91266F98}">
  <dimension ref="A1:K18"/>
  <sheetViews>
    <sheetView workbookViewId="0">
      <selection activeCell="B18" sqref="B18"/>
    </sheetView>
  </sheetViews>
  <sheetFormatPr defaultRowHeight="15" x14ac:dyDescent="0.25"/>
  <cols>
    <col min="1" max="1" width="21.140625" style="3" bestFit="1" customWidth="1"/>
    <col min="2" max="2" width="15.7109375" style="3" bestFit="1" customWidth="1"/>
    <col min="3" max="3" width="12.85546875" style="3" bestFit="1" customWidth="1"/>
  </cols>
  <sheetData>
    <row r="1" spans="1:11" s="3" customFormat="1" x14ac:dyDescent="0.25">
      <c r="A1" s="2" t="s">
        <v>0</v>
      </c>
      <c r="B1" s="6">
        <v>118.29</v>
      </c>
      <c r="C1" s="6">
        <v>118.33</v>
      </c>
      <c r="D1" s="6">
        <v>118.33</v>
      </c>
      <c r="E1" s="6">
        <v>118.34</v>
      </c>
      <c r="F1" s="6">
        <v>118.34</v>
      </c>
      <c r="G1" s="6">
        <v>118.35</v>
      </c>
      <c r="H1" s="6">
        <v>118.35</v>
      </c>
      <c r="I1" s="6">
        <v>118.36</v>
      </c>
      <c r="J1" s="6">
        <v>118.36</v>
      </c>
    </row>
    <row r="3" spans="1:11" x14ac:dyDescent="0.25">
      <c r="A3" s="2" t="s">
        <v>24</v>
      </c>
      <c r="B3" s="6">
        <f>SUM(C1,I1,E1,G1,B1,H1,J1,D1,F1)/9</f>
        <v>118.33888888888889</v>
      </c>
      <c r="C3" s="3" t="s">
        <v>30</v>
      </c>
    </row>
    <row r="4" spans="1:11" x14ac:dyDescent="0.25">
      <c r="A4" s="2" t="s">
        <v>25</v>
      </c>
      <c r="B4" s="3">
        <v>118.34</v>
      </c>
    </row>
    <row r="5" spans="1:11" x14ac:dyDescent="0.25">
      <c r="A5" s="2" t="s">
        <v>26</v>
      </c>
      <c r="B5" s="3" t="s">
        <v>28</v>
      </c>
    </row>
    <row r="6" spans="1:11" x14ac:dyDescent="0.25">
      <c r="A6" s="2" t="s">
        <v>27</v>
      </c>
      <c r="B6" s="3">
        <f>118.36-118.29</f>
        <v>6.9999999999993179E-2</v>
      </c>
      <c r="C6" s="3" t="s">
        <v>29</v>
      </c>
    </row>
    <row r="8" spans="1:11" x14ac:dyDescent="0.25">
      <c r="A8" s="2" t="s">
        <v>31</v>
      </c>
      <c r="B8" s="8">
        <f>(B1-$B$3)^2</f>
        <v>2.3901234567894813E-3</v>
      </c>
      <c r="C8" s="19" t="s">
        <v>45</v>
      </c>
    </row>
    <row r="9" spans="1:11" x14ac:dyDescent="0.25">
      <c r="B9" s="8">
        <f>((C1-$B$3)^2)*2</f>
        <v>1.5802469135807411E-4</v>
      </c>
      <c r="C9" s="20" t="s">
        <v>46</v>
      </c>
    </row>
    <row r="10" spans="1:11" x14ac:dyDescent="0.25">
      <c r="B10" s="8">
        <f>((E1-$B$3)^2)*2</f>
        <v>2.4691358024856974E-6</v>
      </c>
      <c r="C10" s="20" t="s">
        <v>47</v>
      </c>
    </row>
    <row r="11" spans="1:11" x14ac:dyDescent="0.25">
      <c r="B11" s="8">
        <f>((G1-$B$3)^2)*2</f>
        <v>2.4691358024667495E-4</v>
      </c>
      <c r="C11" s="20" t="s">
        <v>48</v>
      </c>
    </row>
    <row r="12" spans="1:11" x14ac:dyDescent="0.25">
      <c r="B12" s="8">
        <f>((I1-$B$3)^2)*2</f>
        <v>8.9135802469133673E-4</v>
      </c>
      <c r="C12" s="21" t="s">
        <v>49</v>
      </c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 t="s">
        <v>32</v>
      </c>
      <c r="B13" s="8">
        <f>B8+B9+B10+B11+B12</f>
        <v>3.688888888888053E-3</v>
      </c>
      <c r="C13" s="19" t="s">
        <v>43</v>
      </c>
    </row>
    <row r="14" spans="1:11" x14ac:dyDescent="0.25">
      <c r="A14" s="2" t="s">
        <v>33</v>
      </c>
      <c r="B14" s="13">
        <f>B13/(9-1)</f>
        <v>4.6111111111100662E-4</v>
      </c>
      <c r="C14" s="19" t="s">
        <v>50</v>
      </c>
    </row>
    <row r="15" spans="1:11" x14ac:dyDescent="0.25">
      <c r="A15" s="2" t="s">
        <v>34</v>
      </c>
      <c r="B15" s="7">
        <v>4.6111111111100662E-4</v>
      </c>
    </row>
    <row r="17" spans="1:2" x14ac:dyDescent="0.25">
      <c r="A17" s="2" t="s">
        <v>35</v>
      </c>
      <c r="B17" s="6">
        <f>SQRT(B15)</f>
        <v>2.1473497877872776E-2</v>
      </c>
    </row>
    <row r="18" spans="1:2" x14ac:dyDescent="0.25">
      <c r="A18" s="2" t="s">
        <v>36</v>
      </c>
      <c r="B18" s="6">
        <f>B17/B3*100</f>
        <v>1.8145766011065673E-2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47B-FA6B-4897-902D-59BCFF60C067}">
  <dimension ref="A1:E23"/>
  <sheetViews>
    <sheetView topLeftCell="A7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9.85546875" bestFit="1" customWidth="1"/>
  </cols>
  <sheetData>
    <row r="1" spans="1:5" ht="32.25" thickBot="1" x14ac:dyDescent="0.3">
      <c r="A1" s="15" t="s">
        <v>37</v>
      </c>
      <c r="B1" s="16" t="s">
        <v>13</v>
      </c>
      <c r="D1" s="15" t="s">
        <v>37</v>
      </c>
      <c r="E1" s="16" t="s">
        <v>13</v>
      </c>
    </row>
    <row r="2" spans="1:5" ht="16.5" thickBot="1" x14ac:dyDescent="0.3">
      <c r="A2" s="17">
        <v>599</v>
      </c>
      <c r="B2" s="18">
        <v>25</v>
      </c>
      <c r="D2" s="17">
        <v>512</v>
      </c>
      <c r="E2" s="18">
        <v>30</v>
      </c>
    </row>
    <row r="3" spans="1:5" ht="16.5" thickBot="1" x14ac:dyDescent="0.3">
      <c r="A3" s="17">
        <v>598</v>
      </c>
      <c r="B3" s="18">
        <v>15</v>
      </c>
      <c r="D3" s="17">
        <v>513</v>
      </c>
      <c r="E3" s="18">
        <v>35</v>
      </c>
    </row>
    <row r="4" spans="1:5" ht="16.5" thickBot="1" x14ac:dyDescent="0.3">
      <c r="A4" s="17">
        <v>512</v>
      </c>
      <c r="B4" s="18">
        <v>30</v>
      </c>
      <c r="D4" s="17">
        <v>598</v>
      </c>
      <c r="E4" s="18">
        <v>15</v>
      </c>
    </row>
    <row r="5" spans="1:5" ht="16.5" thickBot="1" x14ac:dyDescent="0.3">
      <c r="A5" s="17">
        <v>513</v>
      </c>
      <c r="B5" s="18">
        <v>35</v>
      </c>
      <c r="D5" s="17">
        <v>599</v>
      </c>
      <c r="E5" s="18">
        <v>25</v>
      </c>
    </row>
    <row r="6" spans="1:5" ht="16.5" thickBot="1" x14ac:dyDescent="0.3">
      <c r="A6" s="17" t="s">
        <v>38</v>
      </c>
      <c r="B6" s="18">
        <f>SUM(B2,B3,B4,B5)</f>
        <v>105</v>
      </c>
      <c r="D6" s="17" t="s">
        <v>38</v>
      </c>
      <c r="E6" s="18">
        <f>SUM(E5,E4,E2,E3)</f>
        <v>105</v>
      </c>
    </row>
    <row r="9" spans="1:5" x14ac:dyDescent="0.25">
      <c r="A9" s="2" t="s">
        <v>24</v>
      </c>
      <c r="B9" s="6">
        <f>(A2*B2+A3*B3+A4*B4+A5*B5)/B6</f>
        <v>545.33333333333337</v>
      </c>
    </row>
    <row r="10" spans="1:5" x14ac:dyDescent="0.25">
      <c r="A10" s="2" t="s">
        <v>26</v>
      </c>
      <c r="B10" s="3">
        <v>513</v>
      </c>
    </row>
    <row r="11" spans="1:5" x14ac:dyDescent="0.25">
      <c r="A11" s="2" t="s">
        <v>25</v>
      </c>
      <c r="B11" s="10">
        <v>513</v>
      </c>
    </row>
    <row r="12" spans="1:5" x14ac:dyDescent="0.25">
      <c r="A12" s="3"/>
      <c r="B12" s="3"/>
    </row>
    <row r="13" spans="1:5" x14ac:dyDescent="0.25">
      <c r="A13" s="2" t="s">
        <v>31</v>
      </c>
      <c r="B13" s="14">
        <f>((A2-$B$9)^2)*B2</f>
        <v>72002.777777777679</v>
      </c>
      <c r="C13" t="s">
        <v>39</v>
      </c>
    </row>
    <row r="14" spans="1:5" x14ac:dyDescent="0.25">
      <c r="A14" s="3"/>
      <c r="B14" s="14">
        <f t="shared" ref="B14:B17" si="0">((A3-$B$9)^2)*B3</f>
        <v>41606.666666666606</v>
      </c>
      <c r="C14" t="s">
        <v>40</v>
      </c>
    </row>
    <row r="15" spans="1:5" x14ac:dyDescent="0.25">
      <c r="A15" s="3"/>
      <c r="B15" s="14">
        <f t="shared" si="0"/>
        <v>33333.333333333409</v>
      </c>
      <c r="C15" t="s">
        <v>41</v>
      </c>
    </row>
    <row r="16" spans="1:5" x14ac:dyDescent="0.25">
      <c r="A16" s="3"/>
      <c r="B16" s="14">
        <f>((A5-$B$9)^2)*B5</f>
        <v>36590.555555555642</v>
      </c>
      <c r="C16" t="s">
        <v>42</v>
      </c>
    </row>
    <row r="17" spans="1:4" x14ac:dyDescent="0.25">
      <c r="A17" s="2" t="s">
        <v>32</v>
      </c>
      <c r="B17" s="12">
        <f>B13+B14+B15+B16</f>
        <v>183533.33333333334</v>
      </c>
      <c r="C17" t="s">
        <v>43</v>
      </c>
    </row>
    <row r="18" spans="1:4" x14ac:dyDescent="0.25">
      <c r="A18" s="2" t="s">
        <v>33</v>
      </c>
      <c r="B18" s="12">
        <f>B17/(B6-1)</f>
        <v>1764.7435897435898</v>
      </c>
      <c r="C18" t="s">
        <v>44</v>
      </c>
    </row>
    <row r="19" spans="1:4" x14ac:dyDescent="0.25">
      <c r="A19" s="2" t="s">
        <v>34</v>
      </c>
      <c r="B19" s="6">
        <v>1764.7435897435901</v>
      </c>
      <c r="D19" s="12"/>
    </row>
    <row r="21" spans="1:4" x14ac:dyDescent="0.25">
      <c r="A21" s="3"/>
      <c r="B21" s="3"/>
    </row>
    <row r="22" spans="1:4" x14ac:dyDescent="0.25">
      <c r="A22" s="2" t="s">
        <v>35</v>
      </c>
      <c r="B22" s="6">
        <f>SQRT(B19)</f>
        <v>42.008851326162088</v>
      </c>
    </row>
    <row r="23" spans="1:4" x14ac:dyDescent="0.25">
      <c r="A23" s="2" t="s">
        <v>36</v>
      </c>
      <c r="B23" s="6">
        <f>B22/B9*100</f>
        <v>7.703334595261996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2021-04-09T23:31:02Z</dcterms:created>
  <dcterms:modified xsi:type="dcterms:W3CDTF">2021-04-10T02:26:17Z</dcterms:modified>
</cp:coreProperties>
</file>