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Downloads\"/>
    </mc:Choice>
  </mc:AlternateContent>
  <xr:revisionPtr revIDLastSave="0" documentId="13_ncr:1_{C72321DD-FCE5-49C2-9168-16819205BD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estão 3" sheetId="5" r:id="rId1"/>
    <sheet name="Questão 4" sheetId="4" r:id="rId2"/>
    <sheet name="Questão 5" sheetId="3" r:id="rId3"/>
    <sheet name="Questão 6" sheetId="2" r:id="rId4"/>
    <sheet name="Questão 7" sheetId="1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14" i="4" s="1"/>
  <c r="D11" i="4"/>
  <c r="O5" i="4"/>
  <c r="P4" i="4"/>
  <c r="Q4" i="4"/>
  <c r="R4" i="4"/>
  <c r="S4" i="4"/>
  <c r="T4" i="4"/>
  <c r="U4" i="4"/>
  <c r="O4" i="4"/>
  <c r="H14" i="4"/>
  <c r="J8" i="4"/>
  <c r="I8" i="4"/>
  <c r="H8" i="4"/>
  <c r="G8" i="4"/>
  <c r="F8" i="4"/>
  <c r="E8" i="4"/>
  <c r="D8" i="4"/>
  <c r="H10" i="4" s="1"/>
  <c r="D10" i="4" l="1"/>
  <c r="D11" i="3" l="1"/>
  <c r="K5" i="3"/>
  <c r="L4" i="3"/>
  <c r="M4" i="3"/>
  <c r="N4" i="3"/>
  <c r="O4" i="3"/>
  <c r="K4" i="3"/>
  <c r="D12" i="3"/>
  <c r="D10" i="3"/>
  <c r="D14" i="3" l="1"/>
  <c r="H14" i="3" l="1"/>
  <c r="H8" i="3"/>
  <c r="G8" i="3"/>
  <c r="F8" i="3"/>
  <c r="E8" i="3"/>
  <c r="H10" i="3" s="1"/>
  <c r="D8" i="3"/>
  <c r="B32" i="2" l="1"/>
  <c r="C10" i="2"/>
  <c r="E3" i="2"/>
  <c r="E2" i="2"/>
  <c r="B11" i="1"/>
  <c r="B7" i="1"/>
  <c r="A7" i="1"/>
  <c r="E6" i="1"/>
  <c r="E3" i="1"/>
  <c r="E4" i="1"/>
  <c r="E5" i="1"/>
  <c r="E2" i="1"/>
  <c r="E7" i="1" s="1"/>
  <c r="D3" i="1"/>
  <c r="D4" i="1"/>
  <c r="D5" i="1"/>
  <c r="D6" i="1"/>
  <c r="D2" i="1"/>
  <c r="D7" i="1" s="1"/>
  <c r="C3" i="1"/>
  <c r="C4" i="1"/>
  <c r="C5" i="1"/>
  <c r="C6" i="1"/>
  <c r="C2" i="1"/>
  <c r="C7" i="1" s="1"/>
  <c r="B7" i="2" l="1"/>
  <c r="C12" i="2"/>
  <c r="B13" i="2" s="1"/>
  <c r="H5" i="1"/>
</calcChain>
</file>

<file path=xl/sharedStrings.xml><?xml version="1.0" encoding="utf-8"?>
<sst xmlns="http://schemas.openxmlformats.org/spreadsheetml/2006/main" count="93" uniqueCount="61">
  <si>
    <t>T ( º C) --&gt; x</t>
  </si>
  <si>
    <t>mm (m) --&gt; y</t>
  </si>
  <si>
    <t>x^2</t>
  </si>
  <si>
    <t>y^2</t>
  </si>
  <si>
    <t>xy</t>
  </si>
  <si>
    <t>n=</t>
  </si>
  <si>
    <t>r=</t>
  </si>
  <si>
    <t xml:space="preserve">a) </t>
  </si>
  <si>
    <t>≅</t>
  </si>
  <si>
    <t>r^2=</t>
  </si>
  <si>
    <t>b)</t>
  </si>
  <si>
    <t>c)</t>
  </si>
  <si>
    <t>Interpretação</t>
  </si>
  <si>
    <t>Processo</t>
  </si>
  <si>
    <t>Tamanho da Amostra</t>
  </si>
  <si>
    <t>Média</t>
  </si>
  <si>
    <t>Desvio Padrão</t>
  </si>
  <si>
    <t>A</t>
  </si>
  <si>
    <t>B</t>
  </si>
  <si>
    <t>Variância</t>
  </si>
  <si>
    <t xml:space="preserve">F=225/100 = </t>
  </si>
  <si>
    <t>&lt;4 homogênea</t>
  </si>
  <si>
    <t>-&gt; maior variância</t>
  </si>
  <si>
    <t>12+15-2 =</t>
  </si>
  <si>
    <t>α =</t>
  </si>
  <si>
    <t>α/2 =</t>
  </si>
  <si>
    <t>tc pela tabela =</t>
  </si>
  <si>
    <t>S²a</t>
  </si>
  <si>
    <t>Sa =</t>
  </si>
  <si>
    <t>t=</t>
  </si>
  <si>
    <t xml:space="preserve">  </t>
  </si>
  <si>
    <t>0,8296 é a região de H0 verdadeiro, não há diferenças significativas nas médias. 
Tem diferença matemática mas não estatística</t>
  </si>
  <si>
    <t>H0: μ1=μ2
H1: μ1≠μ2</t>
  </si>
  <si>
    <t>gl</t>
  </si>
  <si>
    <t>((12-1)*225 + (15-1)*100)/25 =</t>
  </si>
  <si>
    <t>operador</t>
  </si>
  <si>
    <t>marca a</t>
  </si>
  <si>
    <t>seg</t>
  </si>
  <si>
    <t>marca b</t>
  </si>
  <si>
    <t>diferença</t>
  </si>
  <si>
    <t>=</t>
  </si>
  <si>
    <r>
      <rPr>
        <sz val="14"/>
        <color theme="1"/>
        <rFont val="Calibri"/>
        <family val="2"/>
      </rPr>
      <t>Σ</t>
    </r>
    <r>
      <rPr>
        <sz val="11"/>
        <color theme="1"/>
        <rFont val="Calibri"/>
        <family val="2"/>
      </rPr>
      <t>D=</t>
    </r>
  </si>
  <si>
    <r>
      <rPr>
        <sz val="14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</t>
    </r>
  </si>
  <si>
    <t>α=</t>
  </si>
  <si>
    <t>gl=</t>
  </si>
  <si>
    <t>tc=</t>
  </si>
  <si>
    <t>Teste-t: duas amostras em par para médias</t>
  </si>
  <si>
    <t>Observações</t>
  </si>
  <si>
    <t xml:space="preserve">Correlação de Pearson 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</si>
  <si>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</si>
  <si>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</si>
  <si>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</si>
  <si>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</si>
  <si>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</si>
  <si>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</si>
  <si>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S2=</t>
  </si>
  <si>
    <t>par</t>
  </si>
  <si>
    <t>c\ cartaz</t>
  </si>
  <si>
    <t>s\ cartaz</t>
  </si>
  <si>
    <r>
      <rPr>
        <sz val="11"/>
        <color theme="1"/>
        <rFont val="MS Reference Sans Serif"/>
        <family val="2"/>
      </rPr>
      <t></t>
    </r>
    <r>
      <rPr>
        <sz val="11"/>
        <color theme="1"/>
        <rFont val="Calibri"/>
        <family val="2"/>
      </rPr>
      <t>=</t>
    </r>
  </si>
  <si>
    <r>
      <rPr>
        <sz val="14"/>
        <color theme="1"/>
        <rFont val="Calibri"/>
        <family val="2"/>
      </rPr>
      <t>Σ</t>
    </r>
    <r>
      <rPr>
        <sz val="10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</si>
</sst>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b/>
      <sz val="12"/>
      <color rgb="FF333333"/>
      <name val="Times New Roman"/>
      <charset val="1"/>
    </font>
    <font>
      <b/>
      <sz val="12"/>
      <color rgb="FF333333"/>
      <name val="WordVisi_MSFontService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202124"/>
      <name val="Arial"/>
      <family val="2"/>
      <charset val="1"/>
    </font>
    <font>
      <sz val="11"/>
      <color rgb="FF202124"/>
      <name val="Arial"/>
      <family val="2"/>
    </font>
    <font>
      <sz val="12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1"/>
      <color rgb="FF000000"/>
      <name val="Calibri"/>
      <family val="2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6" borderId="0" applyNumberFormat="0" applyBorder="0" applyAlignment="0" applyProtection="0"/>
    <xf numFmtId="0" fontId="8" fillId="7" borderId="0" applyNumberFormat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quotePrefix="1"/>
    <xf numFmtId="0" fontId="7" fillId="4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4" fillId="0" borderId="1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/>
    <xf numFmtId="0" fontId="3" fillId="8" borderId="12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/>
    <xf numFmtId="0" fontId="1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Fill="1" applyBorder="1"/>
    <xf numFmtId="0" fontId="0" fillId="8" borderId="19" xfId="0" applyFill="1" applyBorder="1"/>
    <xf numFmtId="0" fontId="3" fillId="8" borderId="0" xfId="0" applyFont="1" applyFill="1" applyAlignment="1">
      <alignment horizontal="center" vertical="center"/>
    </xf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3" fillId="0" borderId="6" xfId="0" applyFont="1" applyBorder="1"/>
    <xf numFmtId="0" fontId="14" fillId="0" borderId="6" xfId="0" applyFont="1" applyBorder="1"/>
    <xf numFmtId="2" fontId="0" fillId="0" borderId="6" xfId="0" applyNumberFormat="1" applyBorder="1"/>
    <xf numFmtId="0" fontId="8" fillId="7" borderId="20" xfId="2" applyBorder="1"/>
    <xf numFmtId="0" fontId="9" fillId="6" borderId="6" xfId="1" applyBorder="1"/>
    <xf numFmtId="0" fontId="0" fillId="0" borderId="18" xfId="0" applyBorder="1"/>
    <xf numFmtId="2" fontId="0" fillId="0" borderId="0" xfId="0" applyNumberFormat="1"/>
    <xf numFmtId="164" fontId="0" fillId="0" borderId="6" xfId="0" applyNumberFormat="1" applyBorder="1"/>
    <xf numFmtId="164" fontId="8" fillId="7" borderId="6" xfId="2" applyNumberFormat="1" applyBorder="1"/>
    <xf numFmtId="0" fontId="0" fillId="0" borderId="0" xfId="0" applyBorder="1"/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8" xfId="0" applyFill="1" applyBorder="1" applyAlignment="1"/>
    <xf numFmtId="0" fontId="18" fillId="0" borderId="23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8" fillId="7" borderId="6" xfId="2" applyBorder="1"/>
    <xf numFmtId="0" fontId="9" fillId="6" borderId="20" xfId="1" applyBorder="1"/>
    <xf numFmtId="164" fontId="0" fillId="0" borderId="0" xfId="0" applyNumberFormat="1"/>
    <xf numFmtId="0" fontId="14" fillId="0" borderId="20" xfId="0" applyFont="1" applyFill="1" applyBorder="1"/>
    <xf numFmtId="164" fontId="8" fillId="7" borderId="22" xfId="2" applyNumberFormat="1" applyBorder="1"/>
  </cellXfs>
  <cellStyles count="3">
    <cellStyle name="40% - Ênfase1" xfId="2" builtinId="31"/>
    <cellStyle name="Normal" xfId="0" builtinId="0"/>
    <cellStyle name="Ruim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'Questão 7'!$B$1</c:f>
              <c:strCache>
                <c:ptCount val="1"/>
                <c:pt idx="0">
                  <c:v>mm (m) --&gt;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846202364239356E-4"/>
                  <c:y val="0.4245742537996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0,56x + 997,4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0,9655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'Questão 7'!$A$2:$A$6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'Questão 7'!$B$2:$B$6</c:f>
              <c:numCache>
                <c:formatCode>General</c:formatCode>
                <c:ptCount val="5"/>
                <c:pt idx="0">
                  <c:v>1003</c:v>
                </c:pt>
                <c:pt idx="1">
                  <c:v>1005</c:v>
                </c:pt>
                <c:pt idx="2">
                  <c:v>1010</c:v>
                </c:pt>
                <c:pt idx="3">
                  <c:v>1011</c:v>
                </c:pt>
                <c:pt idx="4">
                  <c:v>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F-42C0-A994-8344E9AA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73352"/>
        <c:axId val="1838775896"/>
      </c:scatterChart>
      <c:valAx>
        <c:axId val="15889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775896"/>
        <c:crosses val="autoZero"/>
        <c:crossBetween val="midCat"/>
      </c:valAx>
      <c:valAx>
        <c:axId val="18387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9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10</xdr:col>
      <xdr:colOff>162628</xdr:colOff>
      <xdr:row>31</xdr:row>
      <xdr:rowOff>19428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107C77E-110B-4C4D-A097-C05138E75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467100"/>
          <a:ext cx="5039428" cy="270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16</xdr:row>
      <xdr:rowOff>114300</xdr:rowOff>
    </xdr:from>
    <xdr:to>
      <xdr:col>9</xdr:col>
      <xdr:colOff>486480</xdr:colOff>
      <xdr:row>30</xdr:row>
      <xdr:rowOff>114675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138EA-2112-4A50-8E2C-DB372A2B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3390900"/>
          <a:ext cx="5048955" cy="268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16</xdr:row>
      <xdr:rowOff>76200</xdr:rowOff>
    </xdr:from>
    <xdr:to>
      <xdr:col>3</xdr:col>
      <xdr:colOff>272788</xdr:colOff>
      <xdr:row>30</xdr:row>
      <xdr:rowOff>124204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BB3BF42-E47B-40D9-BDCC-852EF5E66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714750"/>
          <a:ext cx="4620270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33</xdr:row>
      <xdr:rowOff>9525</xdr:rowOff>
    </xdr:from>
    <xdr:to>
      <xdr:col>3</xdr:col>
      <xdr:colOff>425201</xdr:colOff>
      <xdr:row>36</xdr:row>
      <xdr:rowOff>30327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49975CD-E293-45DE-8212-13097040D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6896100"/>
          <a:ext cx="4715533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16</xdr:row>
      <xdr:rowOff>76200</xdr:rowOff>
    </xdr:from>
    <xdr:to>
      <xdr:col>3</xdr:col>
      <xdr:colOff>301363</xdr:colOff>
      <xdr:row>30</xdr:row>
      <xdr:rowOff>124204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F7C78C9-2DD0-46DF-A85A-37B53A2B5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276600"/>
          <a:ext cx="4616188" cy="2715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9525</xdr:rowOff>
    </xdr:from>
    <xdr:to>
      <xdr:col>11</xdr:col>
      <xdr:colOff>76200</xdr:colOff>
      <xdr:row>1</xdr:row>
      <xdr:rowOff>266700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E69561-2CBF-4ED6-8CB2-3C52E4E14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3124200" cy="609600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13</xdr:row>
      <xdr:rowOff>0</xdr:rowOff>
    </xdr:from>
    <xdr:to>
      <xdr:col>6</xdr:col>
      <xdr:colOff>285750</xdr:colOff>
      <xdr:row>27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AB5F2-CB4E-45C1-B815-BFF8EE449581}"/>
            </a:ext>
            <a:ext uri="{147F2762-F138-4A5C-976F-8EAC2B608ADB}">
              <a16:predDERef xmlns:a16="http://schemas.microsoft.com/office/drawing/2014/main" pred="{32E69561-2CBF-4ED6-8CB2-3C52E4E1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323850</xdr:colOff>
      <xdr:row>31</xdr:row>
      <xdr:rowOff>38100</xdr:rowOff>
    </xdr:from>
    <xdr:to>
      <xdr:col>9</xdr:col>
      <xdr:colOff>467688</xdr:colOff>
      <xdr:row>46</xdr:row>
      <xdr:rowOff>171867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58F09C-6645-4D37-8212-7AAFA92A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6324600"/>
          <a:ext cx="6897063" cy="299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773-3E1F-4037-8C6C-659E201B184E}">
  <dimension ref="A1"/>
  <sheetViews>
    <sheetView tabSelected="1" workbookViewId="0">
      <selection activeCell="X12" sqref="X1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0B90-4C03-402C-A982-9277B338875B}">
  <dimension ref="C3:U31"/>
  <sheetViews>
    <sheetView workbookViewId="0">
      <selection activeCell="Q16" sqref="Q16"/>
    </sheetView>
  </sheetViews>
  <sheetFormatPr defaultRowHeight="15"/>
  <cols>
    <col min="12" max="12" width="39.5703125" bestFit="1" customWidth="1"/>
    <col min="13" max="13" width="12.5703125" customWidth="1"/>
  </cols>
  <sheetData>
    <row r="3" spans="3:21" ht="15.75" thickBot="1"/>
    <row r="4" spans="3:21" ht="15.75" thickBot="1">
      <c r="C4" s="57" t="s">
        <v>56</v>
      </c>
      <c r="D4" s="57">
        <v>1</v>
      </c>
      <c r="E4" s="57">
        <v>2</v>
      </c>
      <c r="F4" s="57">
        <v>3</v>
      </c>
      <c r="G4" s="57">
        <v>4</v>
      </c>
      <c r="H4" s="57">
        <v>5</v>
      </c>
      <c r="I4" s="57">
        <v>6</v>
      </c>
      <c r="J4" s="57">
        <v>7</v>
      </c>
      <c r="O4" s="67">
        <f>(D8-$D$10)^2</f>
        <v>1.6530612244897955</v>
      </c>
      <c r="P4" s="67">
        <f>(E8-$D$10)^2</f>
        <v>2.9387755102040822</v>
      </c>
      <c r="Q4" s="67">
        <f>(F8-$D$10)^2</f>
        <v>8.1632653061224414E-2</v>
      </c>
      <c r="R4" s="67">
        <f>(G8-$D$10)^2</f>
        <v>39.510204081632651</v>
      </c>
      <c r="S4" s="67">
        <f>(H8-$D$10)^2</f>
        <v>7.3673469387755111</v>
      </c>
      <c r="T4" s="67">
        <f>(I8-$D$10)^2</f>
        <v>0.51020408163265329</v>
      </c>
      <c r="U4" s="67">
        <f>(J8-$D$10)^2</f>
        <v>7.3673469387755111</v>
      </c>
    </row>
    <row r="5" spans="3:21" ht="15.75" thickBot="1">
      <c r="C5" s="57" t="s">
        <v>57</v>
      </c>
      <c r="D5" s="75">
        <v>16</v>
      </c>
      <c r="E5" s="76">
        <v>24</v>
      </c>
      <c r="F5" s="76">
        <v>18</v>
      </c>
      <c r="G5" s="76">
        <v>14</v>
      </c>
      <c r="H5" s="76">
        <v>26</v>
      </c>
      <c r="I5" s="76">
        <v>17</v>
      </c>
      <c r="J5" s="77">
        <v>29</v>
      </c>
      <c r="O5" s="82">
        <f>SUM(O4:U4)/6</f>
        <v>9.9047619047619051</v>
      </c>
    </row>
    <row r="6" spans="3:21" ht="15.75" thickBot="1">
      <c r="C6" s="57" t="s">
        <v>58</v>
      </c>
      <c r="D6" s="78">
        <v>13</v>
      </c>
      <c r="E6" s="66">
        <v>18</v>
      </c>
      <c r="F6" s="66">
        <v>14</v>
      </c>
      <c r="G6" s="66">
        <v>16</v>
      </c>
      <c r="H6" s="66">
        <v>19</v>
      </c>
      <c r="I6" s="66">
        <v>12</v>
      </c>
      <c r="J6" s="79">
        <v>22</v>
      </c>
    </row>
    <row r="7" spans="3:21" ht="15.75" thickBot="1"/>
    <row r="8" spans="3:21" ht="15.75" thickBot="1">
      <c r="C8" s="57" t="s">
        <v>39</v>
      </c>
      <c r="D8" s="58">
        <f>D5-D6</f>
        <v>3</v>
      </c>
      <c r="E8" s="59">
        <f>E5-E6</f>
        <v>6</v>
      </c>
      <c r="F8" s="59">
        <f t="shared" ref="F8:J8" si="0">F5-F6</f>
        <v>4</v>
      </c>
      <c r="G8" s="59">
        <f t="shared" si="0"/>
        <v>-2</v>
      </c>
      <c r="H8" s="59">
        <f t="shared" si="0"/>
        <v>7</v>
      </c>
      <c r="I8" s="59">
        <f t="shared" si="0"/>
        <v>5</v>
      </c>
      <c r="J8" s="60">
        <f t="shared" si="0"/>
        <v>7</v>
      </c>
    </row>
    <row r="9" spans="3:21" ht="15.75" thickBot="1"/>
    <row r="10" spans="3:21" ht="19.5" thickBot="1">
      <c r="C10" s="62" t="s">
        <v>59</v>
      </c>
      <c r="D10" s="63">
        <f>(H10)/J4</f>
        <v>4.2857142857142856</v>
      </c>
      <c r="G10" s="57" t="s">
        <v>60</v>
      </c>
      <c r="H10" s="60">
        <f>D8+E8+F8+G8+H8+I8+J8</f>
        <v>30</v>
      </c>
    </row>
    <row r="11" spans="3:21" ht="15.75" thickBot="1">
      <c r="C11" s="83" t="s">
        <v>55</v>
      </c>
      <c r="D11" s="68">
        <f>O5</f>
        <v>9.9047619047619051</v>
      </c>
    </row>
    <row r="12" spans="3:21" ht="19.5" thickBot="1">
      <c r="C12" s="57" t="s">
        <v>42</v>
      </c>
      <c r="D12" s="68">
        <f>SQRT(D11)</f>
        <v>3.1471831698777728</v>
      </c>
      <c r="G12" s="62" t="s">
        <v>43</v>
      </c>
      <c r="H12" s="57">
        <v>0.05</v>
      </c>
    </row>
    <row r="13" spans="3:21" ht="15.75" thickBot="1"/>
    <row r="14" spans="3:21" ht="15.75" thickBot="1">
      <c r="C14" s="80" t="s">
        <v>29</v>
      </c>
      <c r="D14" s="84">
        <f>(D10*SQRT(J4))/D12</f>
        <v>3.6028834606144602</v>
      </c>
      <c r="G14" s="57" t="s">
        <v>44</v>
      </c>
      <c r="H14" s="57">
        <f>J4-1</f>
        <v>6</v>
      </c>
    </row>
    <row r="15" spans="3:21" ht="15.75" thickBot="1"/>
    <row r="16" spans="3:21" ht="15.75" thickBot="1">
      <c r="C16" s="81" t="s">
        <v>45</v>
      </c>
      <c r="D16" s="65">
        <v>1.9430000000000001</v>
      </c>
      <c r="G16" s="70"/>
      <c r="H16" s="70"/>
    </row>
    <row r="17" spans="12:15">
      <c r="L17" t="s">
        <v>46</v>
      </c>
    </row>
    <row r="18" spans="12:15" ht="15.75" thickBot="1"/>
    <row r="19" spans="12:15">
      <c r="L19" s="74"/>
      <c r="M19" s="74" t="s">
        <v>57</v>
      </c>
      <c r="N19" s="74" t="s">
        <v>58</v>
      </c>
      <c r="O19" s="70"/>
    </row>
    <row r="20" spans="12:15">
      <c r="L20" s="72" t="s">
        <v>15</v>
      </c>
      <c r="M20" s="72">
        <v>20.571428571428573</v>
      </c>
      <c r="N20" s="72">
        <v>16.285714285714285</v>
      </c>
      <c r="O20" s="71"/>
    </row>
    <row r="21" spans="12:15">
      <c r="L21" s="72" t="s">
        <v>19</v>
      </c>
      <c r="M21" s="72">
        <v>32.619047619047628</v>
      </c>
      <c r="N21" s="72">
        <v>12.904761904761889</v>
      </c>
    </row>
    <row r="22" spans="12:15">
      <c r="L22" s="72" t="s">
        <v>47</v>
      </c>
      <c r="M22" s="72">
        <v>7</v>
      </c>
      <c r="N22" s="72">
        <v>7</v>
      </c>
    </row>
    <row r="23" spans="12:15">
      <c r="L23" s="72" t="s">
        <v>48</v>
      </c>
      <c r="M23" s="72">
        <v>0.86804386302776626</v>
      </c>
      <c r="N23" s="72"/>
    </row>
    <row r="24" spans="12:15">
      <c r="L24" s="72" t="s">
        <v>49</v>
      </c>
      <c r="M24" s="72">
        <v>0</v>
      </c>
      <c r="N24" s="72"/>
    </row>
    <row r="25" spans="12:15">
      <c r="L25" s="72" t="s">
        <v>33</v>
      </c>
      <c r="M25" s="72">
        <v>6</v>
      </c>
      <c r="N25" s="72"/>
    </row>
    <row r="26" spans="12:15">
      <c r="L26" s="72" t="s">
        <v>50</v>
      </c>
      <c r="M26" s="72">
        <v>3.6028834606144602</v>
      </c>
      <c r="N26" s="72"/>
    </row>
    <row r="27" spans="12:15">
      <c r="L27" s="72" t="s">
        <v>51</v>
      </c>
      <c r="M27" s="72">
        <v>5.6636169567697552E-3</v>
      </c>
      <c r="N27" s="72"/>
    </row>
    <row r="28" spans="12:15">
      <c r="L28" s="72" t="s">
        <v>52</v>
      </c>
      <c r="M28" s="72">
        <v>1.9431802805153031</v>
      </c>
      <c r="N28" s="72"/>
    </row>
    <row r="29" spans="12:15">
      <c r="L29" s="72" t="s">
        <v>53</v>
      </c>
      <c r="M29" s="72">
        <v>1.132723391353951E-2</v>
      </c>
      <c r="N29" s="72"/>
    </row>
    <row r="30" spans="12:15" ht="15.75" thickBot="1">
      <c r="L30" s="73" t="s">
        <v>54</v>
      </c>
      <c r="M30" s="73">
        <v>2.4469118511449697</v>
      </c>
      <c r="N30" s="73"/>
    </row>
    <row r="31" spans="12:15">
      <c r="M31" s="70"/>
      <c r="N31" s="70"/>
      <c r="O31" s="7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D60E-CE15-4BB4-996D-AE25C90300C3}">
  <dimension ref="C3:O30"/>
  <sheetViews>
    <sheetView workbookViewId="0">
      <selection activeCell="K8" sqref="K8"/>
    </sheetView>
  </sheetViews>
  <sheetFormatPr defaultRowHeight="15"/>
  <cols>
    <col min="11" max="11" width="39.5703125" bestFit="1" customWidth="1"/>
  </cols>
  <sheetData>
    <row r="3" spans="3:15" ht="15.75" thickBot="1"/>
    <row r="4" spans="3:15" ht="15.75" thickBot="1">
      <c r="C4" s="57" t="s">
        <v>35</v>
      </c>
      <c r="D4" s="57">
        <v>1</v>
      </c>
      <c r="E4" s="57">
        <v>2</v>
      </c>
      <c r="F4" s="57">
        <v>3</v>
      </c>
      <c r="G4" s="57">
        <v>4</v>
      </c>
      <c r="H4" s="57">
        <v>5</v>
      </c>
      <c r="K4">
        <f>(D8-$D$10)^2</f>
        <v>0</v>
      </c>
      <c r="L4">
        <f t="shared" ref="L4:O4" si="0">(E8-$D$10)^2</f>
        <v>9</v>
      </c>
      <c r="M4">
        <f t="shared" si="0"/>
        <v>0</v>
      </c>
      <c r="N4">
        <f t="shared" si="0"/>
        <v>1</v>
      </c>
      <c r="O4">
        <f t="shared" si="0"/>
        <v>4</v>
      </c>
    </row>
    <row r="5" spans="3:15" ht="15.75" thickBot="1">
      <c r="C5" s="57" t="s">
        <v>36</v>
      </c>
      <c r="D5" s="58">
        <v>80</v>
      </c>
      <c r="E5" s="59">
        <v>72</v>
      </c>
      <c r="F5" s="59">
        <v>65</v>
      </c>
      <c r="G5" s="59">
        <v>78</v>
      </c>
      <c r="H5" s="60">
        <v>85</v>
      </c>
      <c r="I5" t="s">
        <v>37</v>
      </c>
      <c r="K5">
        <f>SUM(K4:O4)/(5-1)</f>
        <v>3.5</v>
      </c>
    </row>
    <row r="6" spans="3:15" ht="15.75" thickBot="1">
      <c r="C6" s="57" t="s">
        <v>38</v>
      </c>
      <c r="D6" s="58">
        <v>75</v>
      </c>
      <c r="E6" s="59">
        <v>70</v>
      </c>
      <c r="F6" s="59">
        <v>60</v>
      </c>
      <c r="G6" s="59">
        <v>72</v>
      </c>
      <c r="H6" s="60">
        <v>78</v>
      </c>
      <c r="I6" t="s">
        <v>37</v>
      </c>
    </row>
    <row r="7" spans="3:15" ht="15.75" thickBot="1"/>
    <row r="8" spans="3:15" ht="15.75" thickBot="1">
      <c r="C8" s="57" t="s">
        <v>39</v>
      </c>
      <c r="D8" s="58">
        <f>D5-D6</f>
        <v>5</v>
      </c>
      <c r="E8" s="59">
        <f>E5-E6</f>
        <v>2</v>
      </c>
      <c r="F8" s="59">
        <f>F5-F6</f>
        <v>5</v>
      </c>
      <c r="G8" s="59">
        <f>G5-G6</f>
        <v>6</v>
      </c>
      <c r="H8" s="60">
        <f>H5-H6</f>
        <v>7</v>
      </c>
    </row>
    <row r="9" spans="3:15" ht="15.75" thickBot="1"/>
    <row r="10" spans="3:15" ht="19.5" thickBot="1">
      <c r="C10" s="61" t="s">
        <v>40</v>
      </c>
      <c r="D10" s="57">
        <f>H10/H4</f>
        <v>5</v>
      </c>
      <c r="G10" s="62" t="s">
        <v>41</v>
      </c>
      <c r="H10" s="57">
        <f>D8+E8+F8+G8+H8</f>
        <v>25</v>
      </c>
    </row>
    <row r="11" spans="3:15" ht="15.75" thickBot="1">
      <c r="C11" s="58" t="s">
        <v>55</v>
      </c>
      <c r="D11" s="57">
        <f>K5</f>
        <v>3.5</v>
      </c>
    </row>
    <row r="12" spans="3:15" ht="19.5" thickBot="1">
      <c r="C12" s="57" t="s">
        <v>42</v>
      </c>
      <c r="D12" s="68">
        <f>SQRT(D11)</f>
        <v>1.8708286933869707</v>
      </c>
      <c r="F12" s="62" t="s">
        <v>43</v>
      </c>
      <c r="G12" s="57">
        <v>0.05</v>
      </c>
    </row>
    <row r="13" spans="3:15" ht="15.75" thickBot="1"/>
    <row r="14" spans="3:15" ht="15.75" thickBot="1">
      <c r="C14" s="64" t="s">
        <v>29</v>
      </c>
      <c r="D14" s="69">
        <f>(D10*SQRT(H4))/(D12)</f>
        <v>5.9761430466719689</v>
      </c>
      <c r="G14" s="58" t="s">
        <v>44</v>
      </c>
      <c r="H14" s="57">
        <f>H4-1</f>
        <v>4</v>
      </c>
    </row>
    <row r="15" spans="3:15" ht="15.75" thickBot="1"/>
    <row r="16" spans="3:15" ht="15.75" thickBot="1">
      <c r="C16" s="65" t="s">
        <v>45</v>
      </c>
      <c r="D16" s="65">
        <v>2.1320000000000001</v>
      </c>
      <c r="G16" s="70"/>
      <c r="H16" s="70"/>
    </row>
    <row r="17" spans="11:13">
      <c r="K17" t="s">
        <v>46</v>
      </c>
    </row>
    <row r="18" spans="11:13" ht="15.75" thickBot="1"/>
    <row r="19" spans="11:13">
      <c r="K19" s="74"/>
      <c r="L19" s="74" t="s">
        <v>36</v>
      </c>
      <c r="M19" s="74" t="s">
        <v>38</v>
      </c>
    </row>
    <row r="20" spans="11:13">
      <c r="K20" s="72" t="s">
        <v>15</v>
      </c>
      <c r="L20" s="72">
        <v>76</v>
      </c>
      <c r="M20" s="72">
        <v>71</v>
      </c>
    </row>
    <row r="21" spans="11:13">
      <c r="K21" s="72" t="s">
        <v>19</v>
      </c>
      <c r="L21" s="72">
        <v>59.5</v>
      </c>
      <c r="M21" s="72">
        <v>47</v>
      </c>
    </row>
    <row r="22" spans="11:13">
      <c r="K22" s="72" t="s">
        <v>47</v>
      </c>
      <c r="L22" s="72">
        <v>5</v>
      </c>
      <c r="M22" s="72">
        <v>5</v>
      </c>
    </row>
    <row r="23" spans="11:13">
      <c r="K23" s="72" t="s">
        <v>48</v>
      </c>
      <c r="L23" s="72">
        <v>0.97386737543585256</v>
      </c>
      <c r="M23" s="72"/>
    </row>
    <row r="24" spans="11:13">
      <c r="K24" s="72" t="s">
        <v>49</v>
      </c>
      <c r="L24" s="72">
        <v>0</v>
      </c>
      <c r="M24" s="72"/>
    </row>
    <row r="25" spans="11:13">
      <c r="K25" s="72" t="s">
        <v>33</v>
      </c>
      <c r="L25" s="72">
        <v>4</v>
      </c>
      <c r="M25" s="72"/>
    </row>
    <row r="26" spans="11:13">
      <c r="K26" s="72" t="s">
        <v>50</v>
      </c>
      <c r="L26" s="72">
        <v>5.9761430466719689</v>
      </c>
      <c r="M26" s="72"/>
    </row>
    <row r="27" spans="11:13">
      <c r="K27" s="72" t="s">
        <v>51</v>
      </c>
      <c r="L27" s="72">
        <v>1.9698142788277398E-3</v>
      </c>
      <c r="M27" s="72"/>
    </row>
    <row r="28" spans="11:13">
      <c r="K28" s="72" t="s">
        <v>52</v>
      </c>
      <c r="L28" s="72">
        <v>2.1318467863266499</v>
      </c>
      <c r="M28" s="72"/>
    </row>
    <row r="29" spans="11:13">
      <c r="K29" s="72" t="s">
        <v>53</v>
      </c>
      <c r="L29" s="72">
        <v>3.9396285576554797E-3</v>
      </c>
      <c r="M29" s="72"/>
    </row>
    <row r="30" spans="11:13" ht="15.75" thickBot="1">
      <c r="K30" s="73" t="s">
        <v>54</v>
      </c>
      <c r="L30" s="73">
        <v>2.7764451051977934</v>
      </c>
      <c r="M30" s="7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1761-BB9E-4B4C-B62F-956B3326A246}">
  <dimension ref="A1:J35"/>
  <sheetViews>
    <sheetView zoomScale="70" zoomScaleNormal="70" workbookViewId="0">
      <selection activeCell="G19" sqref="G19"/>
    </sheetView>
  </sheetViews>
  <sheetFormatPr defaultRowHeight="15"/>
  <cols>
    <col min="1" max="1" width="22.28515625" style="2" customWidth="1"/>
    <col min="2" max="2" width="27.85546875" style="2" customWidth="1"/>
    <col min="3" max="3" width="15.7109375" style="2" bestFit="1" customWidth="1"/>
    <col min="4" max="4" width="18.140625" style="2" bestFit="1" customWidth="1"/>
    <col min="5" max="5" width="15.140625" style="2" customWidth="1"/>
    <col min="6" max="6" width="16.7109375" bestFit="1" customWidth="1"/>
  </cols>
  <sheetData>
    <row r="1" spans="1:10" ht="15.75" thickBot="1">
      <c r="A1" s="9" t="s">
        <v>13</v>
      </c>
      <c r="B1" s="9" t="s">
        <v>14</v>
      </c>
      <c r="C1" s="9" t="s">
        <v>15</v>
      </c>
      <c r="D1" s="19" t="s">
        <v>16</v>
      </c>
      <c r="E1" s="21" t="s">
        <v>19</v>
      </c>
    </row>
    <row r="2" spans="1:10" ht="15.75" thickBot="1">
      <c r="A2" s="10" t="s">
        <v>17</v>
      </c>
      <c r="B2" s="10">
        <v>15</v>
      </c>
      <c r="C2" s="10">
        <v>48</v>
      </c>
      <c r="D2" s="20">
        <v>10</v>
      </c>
      <c r="E2" s="23">
        <f>D2^2</f>
        <v>100</v>
      </c>
    </row>
    <row r="3" spans="1:10" ht="15.75" thickBot="1">
      <c r="A3" s="10" t="s">
        <v>18</v>
      </c>
      <c r="B3" s="10">
        <v>12</v>
      </c>
      <c r="C3" s="10">
        <v>52</v>
      </c>
      <c r="D3" s="20">
        <v>15</v>
      </c>
      <c r="E3" s="22">
        <f>D3^2</f>
        <v>225</v>
      </c>
      <c r="F3" s="11" t="s">
        <v>22</v>
      </c>
    </row>
    <row r="4" spans="1:10" ht="15.75">
      <c r="A4" s="12" t="s">
        <v>24</v>
      </c>
      <c r="B4" s="10">
        <v>0.05</v>
      </c>
    </row>
    <row r="6" spans="1:10" ht="15.75" thickBot="1"/>
    <row r="7" spans="1:10" ht="15.75" thickBot="1">
      <c r="A7" s="36" t="s">
        <v>20</v>
      </c>
      <c r="B7" s="24">
        <f>E3/E2</f>
        <v>2.25</v>
      </c>
      <c r="C7" s="18" t="s">
        <v>21</v>
      </c>
    </row>
    <row r="9" spans="1:10" ht="15.75" thickBot="1"/>
    <row r="10" spans="1:10" ht="15.75" thickBot="1">
      <c r="A10" s="36" t="s">
        <v>33</v>
      </c>
      <c r="B10" s="24" t="s">
        <v>23</v>
      </c>
      <c r="C10" s="18">
        <f>12+15-2</f>
        <v>25</v>
      </c>
    </row>
    <row r="11" spans="1:10" ht="15.75" thickBot="1"/>
    <row r="12" spans="1:10" ht="16.5" thickBot="1">
      <c r="A12" s="38" t="s">
        <v>27</v>
      </c>
      <c r="B12" s="25" t="s">
        <v>34</v>
      </c>
      <c r="C12" s="26">
        <f>((B3-1)*E3+(B2-1)*E2)/C10</f>
        <v>155</v>
      </c>
      <c r="D12" s="14"/>
      <c r="E12" s="15"/>
    </row>
    <row r="13" spans="1:10" ht="15.75" thickBot="1">
      <c r="A13" s="36" t="s">
        <v>28</v>
      </c>
      <c r="B13" s="24">
        <f>SQRT(C12)</f>
        <v>12.449899597988733</v>
      </c>
      <c r="C13" s="27" t="s">
        <v>8</v>
      </c>
      <c r="D13" s="28">
        <v>12.449899597988733</v>
      </c>
      <c r="F13" s="13"/>
      <c r="G13" s="13"/>
      <c r="H13" s="13"/>
      <c r="I13" s="14"/>
      <c r="J13" s="15"/>
    </row>
    <row r="14" spans="1:10" ht="15.75" thickBot="1"/>
    <row r="15" spans="1:10" ht="16.5" thickBot="1">
      <c r="A15" s="39" t="s">
        <v>25</v>
      </c>
      <c r="B15" s="24">
        <v>2.5000000000000001E-2</v>
      </c>
    </row>
    <row r="16" spans="1:10" ht="15.75" thickBot="1">
      <c r="A16" s="36" t="s">
        <v>26</v>
      </c>
      <c r="B16" s="29">
        <v>2.06</v>
      </c>
    </row>
    <row r="31" spans="1:4" ht="15.75" thickBot="1"/>
    <row r="32" spans="1:4" ht="15.75" thickBot="1">
      <c r="A32" s="36" t="s">
        <v>29</v>
      </c>
      <c r="B32" s="24">
        <f>(C3-C2)/(D13*(SQRT(1/B3+1/B2)))</f>
        <v>0.8295613557843402</v>
      </c>
      <c r="C32" s="27" t="s">
        <v>8</v>
      </c>
      <c r="D32" s="28">
        <v>0.8295613557843402</v>
      </c>
    </row>
    <row r="34" spans="5:6">
      <c r="F34" t="s">
        <v>30</v>
      </c>
    </row>
    <row r="35" spans="5:6" ht="189.75" customHeight="1">
      <c r="E35" s="17" t="s">
        <v>32</v>
      </c>
      <c r="F35" s="16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workbookViewId="0">
      <selection activeCell="K14" sqref="K14"/>
    </sheetView>
  </sheetViews>
  <sheetFormatPr defaultRowHeight="15"/>
  <cols>
    <col min="1" max="1" width="18.85546875" style="2" customWidth="1"/>
    <col min="2" max="2" width="16.140625" style="2" customWidth="1"/>
    <col min="3" max="3" width="9.140625" style="2"/>
    <col min="4" max="4" width="11.42578125" style="2" customWidth="1"/>
    <col min="5" max="5" width="9.140625" style="2"/>
  </cols>
  <sheetData>
    <row r="1" spans="1:8" ht="27.75" customHeigh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</row>
    <row r="2" spans="1:8" ht="30.75" customHeight="1">
      <c r="A2" s="3">
        <v>10</v>
      </c>
      <c r="B2" s="3">
        <v>1003</v>
      </c>
      <c r="C2" s="3">
        <f>A2^2</f>
        <v>100</v>
      </c>
      <c r="D2" s="3">
        <f>B2^2</f>
        <v>1006009</v>
      </c>
      <c r="E2" s="3">
        <f>A2*B2</f>
        <v>10030</v>
      </c>
    </row>
    <row r="3" spans="1:8">
      <c r="A3" s="3">
        <v>15</v>
      </c>
      <c r="B3" s="3">
        <v>1005</v>
      </c>
      <c r="C3" s="3">
        <f t="shared" ref="C3:C6" si="0">A3^2</f>
        <v>225</v>
      </c>
      <c r="D3" s="3">
        <f t="shared" ref="D3:D6" si="1">B3^2</f>
        <v>1010025</v>
      </c>
      <c r="E3" s="3">
        <f t="shared" ref="E3:E5" si="2">A3*B3</f>
        <v>15075</v>
      </c>
    </row>
    <row r="4" spans="1:8">
      <c r="A4" s="3">
        <v>20</v>
      </c>
      <c r="B4" s="3">
        <v>1010</v>
      </c>
      <c r="C4" s="3">
        <f t="shared" si="0"/>
        <v>400</v>
      </c>
      <c r="D4" s="3">
        <f t="shared" si="1"/>
        <v>1020100</v>
      </c>
      <c r="E4" s="3">
        <f t="shared" si="2"/>
        <v>20200</v>
      </c>
      <c r="G4" t="s">
        <v>5</v>
      </c>
      <c r="H4">
        <v>5</v>
      </c>
    </row>
    <row r="5" spans="1:8">
      <c r="A5" s="3">
        <v>25</v>
      </c>
      <c r="B5" s="3">
        <v>1011</v>
      </c>
      <c r="C5" s="3">
        <f t="shared" si="0"/>
        <v>625</v>
      </c>
      <c r="D5" s="3">
        <f t="shared" si="1"/>
        <v>1022121</v>
      </c>
      <c r="E5" s="3">
        <f t="shared" si="2"/>
        <v>25275</v>
      </c>
      <c r="G5" t="s">
        <v>6</v>
      </c>
      <c r="H5">
        <f>(H4*E7-B7*A7)/(SQRT(H4*C7-A7^2)*SQRT(H4*D7-B7^2))</f>
        <v>0.98260736888103495</v>
      </c>
    </row>
    <row r="6" spans="1:8">
      <c r="A6" s="8">
        <v>30</v>
      </c>
      <c r="B6" s="8">
        <v>1014</v>
      </c>
      <c r="C6" s="8">
        <f t="shared" si="0"/>
        <v>900</v>
      </c>
      <c r="D6" s="8">
        <f t="shared" si="1"/>
        <v>1028196</v>
      </c>
      <c r="E6" s="8">
        <f>A6*B6</f>
        <v>30420</v>
      </c>
    </row>
    <row r="7" spans="1:8">
      <c r="A7" s="7">
        <f>SUM(A2:A6)</f>
        <v>100</v>
      </c>
      <c r="B7" s="7">
        <f t="shared" ref="B7:E7" si="3">SUM(B2:B6)</f>
        <v>5043</v>
      </c>
      <c r="C7" s="7">
        <f t="shared" si="3"/>
        <v>2250</v>
      </c>
      <c r="D7" s="7">
        <f t="shared" si="3"/>
        <v>5086451</v>
      </c>
      <c r="E7" s="7">
        <f t="shared" si="3"/>
        <v>101000</v>
      </c>
    </row>
    <row r="8" spans="1:8" ht="15.75" thickBot="1"/>
    <row r="9" spans="1:8" ht="15.75" thickBot="1">
      <c r="A9" s="36" t="s">
        <v>7</v>
      </c>
      <c r="B9" s="30"/>
      <c r="C9" s="31"/>
      <c r="D9" s="31"/>
    </row>
    <row r="10" spans="1:8" ht="15.75" thickBot="1">
      <c r="A10" s="37" t="s">
        <v>6</v>
      </c>
      <c r="B10" s="32">
        <v>0.98260736888103495</v>
      </c>
      <c r="C10" s="33" t="s">
        <v>8</v>
      </c>
      <c r="D10" s="34">
        <v>0.98260000000000003</v>
      </c>
    </row>
    <row r="11" spans="1:8" ht="15.75" thickBot="1">
      <c r="A11" s="36" t="s">
        <v>9</v>
      </c>
      <c r="B11" s="35">
        <f>D10^2</f>
        <v>0.96550276000000002</v>
      </c>
      <c r="C11" s="33" t="s">
        <v>8</v>
      </c>
      <c r="D11" s="34">
        <v>0.96550000000000002</v>
      </c>
    </row>
    <row r="12" spans="1:8" ht="15.75" thickBot="1"/>
    <row r="13" spans="1:8">
      <c r="A13" s="44" t="s">
        <v>10</v>
      </c>
      <c r="B13" s="45"/>
      <c r="C13" s="45"/>
      <c r="D13" s="45"/>
      <c r="E13" s="45"/>
      <c r="F13" s="46"/>
      <c r="G13" s="47"/>
    </row>
    <row r="14" spans="1:8">
      <c r="A14" s="48"/>
      <c r="B14" s="42"/>
      <c r="C14" s="42"/>
      <c r="D14" s="42"/>
      <c r="E14" s="42"/>
      <c r="F14" s="43"/>
      <c r="G14" s="49"/>
    </row>
    <row r="15" spans="1:8">
      <c r="A15" s="48"/>
      <c r="B15" s="42"/>
      <c r="C15" s="42"/>
      <c r="D15" s="42"/>
      <c r="E15" s="42"/>
      <c r="F15" s="43"/>
      <c r="G15" s="49"/>
    </row>
    <row r="16" spans="1:8">
      <c r="A16" s="48"/>
      <c r="B16" s="42"/>
      <c r="C16" s="42"/>
      <c r="D16" s="42"/>
      <c r="E16" s="42"/>
      <c r="F16" s="43"/>
      <c r="G16" s="49"/>
    </row>
    <row r="17" spans="1:13" ht="15.75">
      <c r="A17" s="50"/>
      <c r="B17" s="42"/>
      <c r="C17" s="42"/>
      <c r="D17" s="42"/>
      <c r="E17" s="42"/>
      <c r="F17" s="43"/>
      <c r="G17" s="49"/>
      <c r="M17" s="1"/>
    </row>
    <row r="18" spans="1:13" ht="15.75">
      <c r="A18" s="51"/>
      <c r="B18" s="42"/>
      <c r="C18" s="42"/>
      <c r="D18" s="42"/>
      <c r="E18" s="42"/>
      <c r="F18" s="43"/>
      <c r="G18" s="49"/>
    </row>
    <row r="19" spans="1:13">
      <c r="A19" s="48"/>
      <c r="B19" s="42"/>
      <c r="C19" s="42"/>
      <c r="D19" s="42"/>
      <c r="E19" s="42"/>
      <c r="F19" s="43"/>
      <c r="G19" s="49"/>
    </row>
    <row r="20" spans="1:13">
      <c r="A20" s="48"/>
      <c r="B20" s="42"/>
      <c r="C20" s="42"/>
      <c r="D20" s="42"/>
      <c r="E20" s="42"/>
      <c r="F20" s="43"/>
      <c r="G20" s="49"/>
    </row>
    <row r="21" spans="1:13">
      <c r="A21" s="48"/>
      <c r="B21" s="42"/>
      <c r="C21" s="42"/>
      <c r="D21" s="42"/>
      <c r="E21" s="42"/>
      <c r="F21" s="43"/>
      <c r="G21" s="49"/>
    </row>
    <row r="22" spans="1:13">
      <c r="A22" s="48"/>
      <c r="B22" s="42"/>
      <c r="C22" s="42"/>
      <c r="D22" s="42"/>
      <c r="E22" s="42"/>
      <c r="F22" s="43"/>
      <c r="G22" s="49"/>
    </row>
    <row r="23" spans="1:13">
      <c r="A23" s="48"/>
      <c r="B23" s="42"/>
      <c r="C23" s="42"/>
      <c r="D23" s="42"/>
      <c r="E23" s="42"/>
      <c r="F23" s="43"/>
      <c r="G23" s="49"/>
    </row>
    <row r="24" spans="1:13">
      <c r="A24" s="48"/>
      <c r="B24" s="42"/>
      <c r="C24" s="42"/>
      <c r="D24" s="42"/>
      <c r="E24" s="42"/>
      <c r="F24" s="43"/>
      <c r="G24" s="49"/>
    </row>
    <row r="25" spans="1:13">
      <c r="A25" s="48"/>
      <c r="B25" s="42"/>
      <c r="C25" s="42"/>
      <c r="D25" s="42"/>
      <c r="E25" s="42"/>
      <c r="F25" s="43"/>
      <c r="G25" s="49"/>
    </row>
    <row r="26" spans="1:13">
      <c r="A26" s="48"/>
      <c r="B26" s="42"/>
      <c r="C26" s="42"/>
      <c r="D26" s="42"/>
      <c r="E26" s="42"/>
      <c r="F26" s="43"/>
      <c r="G26" s="49"/>
    </row>
    <row r="27" spans="1:13">
      <c r="A27" s="48"/>
      <c r="B27" s="42"/>
      <c r="C27" s="42"/>
      <c r="D27" s="42"/>
      <c r="E27" s="42"/>
      <c r="F27" s="43"/>
      <c r="G27" s="49"/>
    </row>
    <row r="28" spans="1:13">
      <c r="A28" s="48"/>
      <c r="B28" s="42"/>
      <c r="C28" s="42"/>
      <c r="D28" s="42"/>
      <c r="E28" s="42"/>
      <c r="F28" s="43"/>
      <c r="G28" s="49"/>
    </row>
    <row r="29" spans="1:13" ht="15.75" thickBot="1">
      <c r="A29" s="52"/>
      <c r="B29" s="53"/>
      <c r="C29" s="53"/>
      <c r="D29" s="53"/>
      <c r="E29" s="53"/>
      <c r="F29" s="54"/>
      <c r="G29" s="55"/>
    </row>
    <row r="31" spans="1:13">
      <c r="A31" s="56" t="s">
        <v>11</v>
      </c>
      <c r="B31" s="56" t="s">
        <v>12</v>
      </c>
      <c r="C31" s="40"/>
      <c r="D31" s="40"/>
      <c r="E31" s="40"/>
      <c r="F31" s="41"/>
      <c r="G31" s="41"/>
      <c r="H31" s="41"/>
      <c r="I31" s="41"/>
      <c r="J31" s="41"/>
      <c r="K31" s="41"/>
    </row>
    <row r="32" spans="1:13">
      <c r="A32" s="40"/>
      <c r="B32" s="40"/>
      <c r="C32" s="40"/>
      <c r="D32" s="40"/>
      <c r="E32" s="40"/>
      <c r="F32" s="41"/>
      <c r="G32" s="41"/>
      <c r="H32" s="41"/>
      <c r="I32" s="41"/>
      <c r="J32" s="41"/>
      <c r="K32" s="41"/>
    </row>
    <row r="33" spans="1:11">
      <c r="A33" s="40"/>
      <c r="B33" s="40"/>
      <c r="C33" s="40"/>
      <c r="D33" s="40"/>
      <c r="E33" s="40"/>
      <c r="F33" s="41"/>
      <c r="G33" s="41"/>
      <c r="H33" s="41"/>
      <c r="I33" s="41"/>
      <c r="J33" s="41"/>
      <c r="K33" s="41"/>
    </row>
    <row r="34" spans="1:11">
      <c r="A34" s="40"/>
      <c r="B34" s="40"/>
      <c r="C34" s="40"/>
      <c r="D34" s="40"/>
      <c r="E34" s="40"/>
      <c r="F34" s="41"/>
      <c r="G34" s="41"/>
      <c r="H34" s="41"/>
      <c r="I34" s="41"/>
      <c r="J34" s="41"/>
      <c r="K34" s="41"/>
    </row>
    <row r="35" spans="1:11">
      <c r="A35" s="40"/>
      <c r="B35" s="40"/>
      <c r="C35" s="40"/>
      <c r="D35" s="40"/>
      <c r="E35" s="40"/>
      <c r="F35" s="41"/>
      <c r="G35" s="41"/>
      <c r="H35" s="41"/>
      <c r="I35" s="41"/>
      <c r="J35" s="41"/>
      <c r="K35" s="41"/>
    </row>
    <row r="36" spans="1:11">
      <c r="A36" s="40"/>
      <c r="B36" s="40"/>
      <c r="C36" s="40"/>
      <c r="D36" s="40"/>
      <c r="E36" s="40"/>
      <c r="F36" s="41"/>
      <c r="G36" s="41"/>
      <c r="H36" s="41"/>
      <c r="I36" s="41"/>
      <c r="J36" s="41"/>
      <c r="K36" s="41"/>
    </row>
    <row r="37" spans="1:11">
      <c r="A37" s="40"/>
      <c r="B37" s="40"/>
      <c r="C37" s="40"/>
      <c r="D37" s="40"/>
      <c r="E37" s="40"/>
      <c r="F37" s="41"/>
      <c r="G37" s="41"/>
      <c r="H37" s="41"/>
      <c r="I37" s="41"/>
      <c r="J37" s="41"/>
      <c r="K37" s="41"/>
    </row>
    <row r="38" spans="1:11">
      <c r="A38" s="40"/>
      <c r="B38" s="40"/>
      <c r="C38" s="40"/>
      <c r="D38" s="40"/>
      <c r="E38" s="40"/>
      <c r="F38" s="41"/>
      <c r="G38" s="41"/>
      <c r="H38" s="41"/>
      <c r="I38" s="41"/>
      <c r="J38" s="41"/>
      <c r="K38" s="41"/>
    </row>
    <row r="39" spans="1:11">
      <c r="A39" s="40"/>
      <c r="B39" s="40"/>
      <c r="C39" s="40"/>
      <c r="D39" s="40"/>
      <c r="E39" s="40"/>
      <c r="F39" s="41"/>
      <c r="G39" s="41"/>
      <c r="H39" s="41"/>
      <c r="I39" s="41"/>
      <c r="J39" s="41"/>
      <c r="K39" s="41"/>
    </row>
    <row r="40" spans="1:11">
      <c r="A40" s="40"/>
      <c r="B40" s="40"/>
      <c r="C40" s="40"/>
      <c r="D40" s="40"/>
      <c r="E40" s="40"/>
      <c r="F40" s="41"/>
      <c r="G40" s="41"/>
      <c r="H40" s="41"/>
      <c r="I40" s="41"/>
      <c r="J40" s="41"/>
      <c r="K40" s="41"/>
    </row>
    <row r="41" spans="1:11">
      <c r="A41" s="40"/>
      <c r="B41" s="40"/>
      <c r="C41" s="40"/>
      <c r="D41" s="40"/>
      <c r="E41" s="40"/>
      <c r="F41" s="41"/>
      <c r="G41" s="41"/>
      <c r="H41" s="41"/>
      <c r="I41" s="41"/>
      <c r="J41" s="41"/>
      <c r="K41" s="41"/>
    </row>
    <row r="42" spans="1:11">
      <c r="A42" s="40"/>
      <c r="B42" s="40"/>
      <c r="C42" s="40"/>
      <c r="D42" s="40"/>
      <c r="E42" s="40"/>
      <c r="F42" s="41"/>
      <c r="G42" s="41"/>
      <c r="H42" s="41"/>
      <c r="I42" s="41"/>
      <c r="J42" s="41"/>
      <c r="K42" s="41"/>
    </row>
    <row r="43" spans="1:11">
      <c r="A43" s="40"/>
      <c r="B43" s="40"/>
      <c r="C43" s="40"/>
      <c r="D43" s="40"/>
      <c r="E43" s="40"/>
      <c r="F43" s="41"/>
      <c r="G43" s="41"/>
      <c r="H43" s="41"/>
      <c r="I43" s="41"/>
      <c r="J43" s="41"/>
      <c r="K43" s="41"/>
    </row>
    <row r="44" spans="1:11">
      <c r="A44" s="40"/>
      <c r="B44" s="40"/>
      <c r="C44" s="40"/>
      <c r="D44" s="40"/>
      <c r="E44" s="40"/>
      <c r="F44" s="41"/>
      <c r="G44" s="41"/>
      <c r="H44" s="41"/>
      <c r="I44" s="41"/>
      <c r="J44" s="41"/>
      <c r="K44" s="41"/>
    </row>
    <row r="45" spans="1:11">
      <c r="A45" s="40"/>
      <c r="B45" s="40"/>
      <c r="C45" s="40"/>
      <c r="D45" s="40"/>
      <c r="E45" s="40"/>
      <c r="F45" s="41"/>
      <c r="G45" s="41"/>
      <c r="H45" s="41"/>
      <c r="I45" s="41"/>
      <c r="J45" s="41"/>
      <c r="K45" s="41"/>
    </row>
    <row r="46" spans="1:11">
      <c r="A46" s="40"/>
      <c r="B46" s="40"/>
      <c r="C46" s="40"/>
      <c r="D46" s="40"/>
      <c r="E46" s="40"/>
      <c r="F46" s="41"/>
      <c r="G46" s="41"/>
      <c r="H46" s="41"/>
      <c r="I46" s="41"/>
      <c r="J46" s="41"/>
      <c r="K46" s="41"/>
    </row>
    <row r="47" spans="1:11">
      <c r="A47" s="40"/>
      <c r="B47" s="40"/>
      <c r="C47" s="40"/>
      <c r="D47" s="40"/>
      <c r="E47" s="40"/>
      <c r="F47" s="41"/>
      <c r="G47" s="41"/>
      <c r="H47" s="41"/>
      <c r="I47" s="41"/>
      <c r="J47" s="41"/>
      <c r="K47" s="41"/>
    </row>
    <row r="48" spans="1:11">
      <c r="A48" s="40"/>
      <c r="B48" s="40"/>
      <c r="C48" s="40"/>
      <c r="D48" s="40"/>
      <c r="E48" s="40"/>
      <c r="F48" s="41"/>
      <c r="G48" s="41"/>
      <c r="H48" s="41"/>
      <c r="I48" s="41"/>
      <c r="J48" s="41"/>
      <c r="K48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Questão 3</vt:lpstr>
      <vt:lpstr>Questão 4</vt:lpstr>
      <vt:lpstr>Questão 5</vt:lpstr>
      <vt:lpstr>Questão 6</vt:lpstr>
      <vt:lpstr>Questão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Ellen junker</cp:lastModifiedBy>
  <cp:revision/>
  <dcterms:created xsi:type="dcterms:W3CDTF">2021-07-06T00:23:23Z</dcterms:created>
  <dcterms:modified xsi:type="dcterms:W3CDTF">2021-07-07T20:25:31Z</dcterms:modified>
  <cp:category/>
  <cp:contentStatus/>
</cp:coreProperties>
</file>