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ista Shuckerow\Documents\CompareProfessors\"/>
    </mc:Choice>
  </mc:AlternateContent>
  <bookViews>
    <workbookView xWindow="0" yWindow="0" windowWidth="19200" windowHeight="6770" activeTab="1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3" l="1"/>
  <c r="F20" i="3"/>
  <c r="E20" i="3"/>
  <c r="D20" i="3"/>
  <c r="C20" i="3"/>
  <c r="B20" i="3"/>
  <c r="G19" i="3"/>
  <c r="F19" i="3"/>
  <c r="E19" i="3"/>
  <c r="D19" i="3"/>
  <c r="C19" i="3"/>
  <c r="B19" i="3"/>
  <c r="G18" i="3"/>
  <c r="F18" i="3"/>
  <c r="E18" i="3"/>
  <c r="D18" i="3"/>
  <c r="C18" i="3"/>
  <c r="B18" i="3"/>
  <c r="G17" i="3"/>
  <c r="F17" i="3"/>
  <c r="E17" i="3"/>
  <c r="D17" i="3"/>
  <c r="C17" i="3"/>
  <c r="B17" i="3"/>
  <c r="G16" i="3"/>
  <c r="F16" i="3"/>
  <c r="E16" i="3"/>
  <c r="D16" i="3"/>
  <c r="C16" i="3"/>
  <c r="B16" i="3"/>
  <c r="G15" i="3"/>
  <c r="F15" i="3"/>
  <c r="E15" i="3"/>
  <c r="D15" i="3"/>
  <c r="C15" i="3"/>
  <c r="B15" i="3"/>
  <c r="G14" i="3"/>
  <c r="F14" i="3"/>
  <c r="E14" i="3"/>
  <c r="D14" i="3"/>
  <c r="C14" i="3"/>
  <c r="B14" i="3"/>
  <c r="G13" i="3"/>
  <c r="F13" i="3"/>
  <c r="E13" i="3"/>
  <c r="D13" i="3"/>
  <c r="C13" i="3"/>
  <c r="B13" i="3"/>
  <c r="D2" i="4"/>
  <c r="C9" i="4"/>
  <c r="C8" i="4"/>
  <c r="C7" i="4"/>
  <c r="C6" i="4"/>
  <c r="C5" i="4"/>
  <c r="C4" i="4"/>
  <c r="C3" i="4"/>
  <c r="AT9" i="3"/>
  <c r="AT8" i="3"/>
  <c r="AT7" i="3"/>
  <c r="AT6" i="3"/>
  <c r="AT5" i="3"/>
  <c r="AT4" i="3"/>
  <c r="AT3" i="3"/>
  <c r="AT2" i="3"/>
  <c r="AS7" i="3"/>
  <c r="AS6" i="3"/>
  <c r="AS5" i="3"/>
  <c r="AS4" i="3"/>
  <c r="AS3" i="3"/>
  <c r="AS2" i="3"/>
  <c r="AS8" i="3"/>
  <c r="AS9" i="3"/>
  <c r="AR8" i="3"/>
  <c r="AR7" i="3"/>
  <c r="AR6" i="3"/>
  <c r="AR5" i="3"/>
  <c r="AR4" i="3"/>
  <c r="AR3" i="3"/>
  <c r="AR9" i="3"/>
  <c r="AR2" i="3"/>
  <c r="AQ2" i="3"/>
  <c r="AQ9" i="3"/>
  <c r="AQ8" i="3"/>
  <c r="AQ7" i="3"/>
  <c r="AQ6" i="3"/>
  <c r="AQ5" i="3"/>
  <c r="AQ4" i="3"/>
  <c r="AQ3" i="3"/>
  <c r="AP5" i="3"/>
  <c r="AP6" i="3"/>
  <c r="AP7" i="3"/>
  <c r="AP8" i="3"/>
  <c r="AP9" i="3"/>
  <c r="AP4" i="3"/>
  <c r="AP3" i="3"/>
  <c r="AP2" i="3"/>
  <c r="AO4" i="3"/>
  <c r="AO5" i="3"/>
  <c r="AO6" i="3"/>
  <c r="AO7" i="3"/>
  <c r="AO8" i="3"/>
  <c r="AO9" i="3"/>
  <c r="AI6" i="3"/>
  <c r="AI5" i="3"/>
  <c r="AI3" i="3"/>
  <c r="AI2" i="3"/>
  <c r="O9" i="3"/>
  <c r="K4" i="3"/>
  <c r="K5" i="3"/>
  <c r="K8" i="3"/>
  <c r="K9" i="3"/>
  <c r="C5" i="3"/>
  <c r="C9" i="3"/>
  <c r="AO2" i="3"/>
  <c r="B2" i="3"/>
  <c r="AO3" i="3"/>
</calcChain>
</file>

<file path=xl/sharedStrings.xml><?xml version="1.0" encoding="utf-8"?>
<sst xmlns="http://schemas.openxmlformats.org/spreadsheetml/2006/main" count="189" uniqueCount="35">
  <si>
    <t>Question</t>
  </si>
  <si>
    <t>No Response</t>
  </si>
  <si>
    <t>Excellent</t>
  </si>
  <si>
    <t>Very Good</t>
  </si>
  <si>
    <t>  Good</t>
  </si>
  <si>
    <t>   Fair</t>
  </si>
  <si>
    <t>  Poor</t>
  </si>
  <si>
    <t>Description of course objectives and assignments</t>
  </si>
  <si>
    <t>Communication of ideas and information</t>
  </si>
  <si>
    <t>Expression of expectations for performance in this class</t>
  </si>
  <si>
    <t>Availability to assist students in or out of class</t>
  </si>
  <si>
    <t>Respect and concern for students</t>
  </si>
  <si>
    <t>Stimulation of interest in course</t>
  </si>
  <si>
    <t>Facilitation of learning</t>
  </si>
  <si>
    <t>Overall assessment of instructor</t>
  </si>
  <si>
    <t>NR</t>
  </si>
  <si>
    <t>E</t>
  </si>
  <si>
    <t>V</t>
  </si>
  <si>
    <t>G</t>
  </si>
  <si>
    <t>F</t>
  </si>
  <si>
    <t>P</t>
  </si>
  <si>
    <t>Objectives</t>
  </si>
  <si>
    <t>Communication</t>
  </si>
  <si>
    <t>Expression</t>
  </si>
  <si>
    <t>Avaliability</t>
  </si>
  <si>
    <t>Respect</t>
  </si>
  <si>
    <t>Stimulation</t>
  </si>
  <si>
    <t>Facilitation</t>
  </si>
  <si>
    <t>Overall</t>
  </si>
  <si>
    <t>Rahn</t>
  </si>
  <si>
    <t>assignments</t>
  </si>
  <si>
    <t>escription of course objectives and assignments</t>
  </si>
  <si>
    <t>Response</t>
  </si>
  <si>
    <t>stion</t>
  </si>
  <si>
    <t>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</si>
</sst>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sz val="10"/>
      <color rgb="FF002D62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5960C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ECECEC"/>
        <bgColor indexed="64"/>
      </patternFill>
    </fill>
  </fills>
  <borders count="9">
    <border>
      <left/>
      <right/>
      <top/>
      <bottom/>
      <diagonal/>
    </border>
    <border>
      <left style="medium">
        <color rgb="FFD6D6D6"/>
      </left>
      <right/>
      <top style="medium">
        <color rgb="FFD6D6D6"/>
      </top>
      <bottom/>
      <diagonal/>
    </border>
    <border>
      <left/>
      <right/>
      <top style="medium">
        <color rgb="FFD6D6D6"/>
      </top>
      <bottom/>
      <diagonal/>
    </border>
    <border>
      <left/>
      <right style="medium">
        <color rgb="FFD6D6D6"/>
      </right>
      <top style="medium">
        <color rgb="FFD6D6D6"/>
      </top>
      <bottom/>
      <diagonal/>
    </border>
    <border>
      <left style="medium">
        <color rgb="FFD6D6D6"/>
      </left>
      <right/>
      <top/>
      <bottom/>
      <diagonal/>
    </border>
    <border>
      <left/>
      <right style="medium">
        <color rgb="FFD6D6D6"/>
      </right>
      <top/>
      <bottom/>
      <diagonal/>
    </border>
    <border>
      <left style="medium">
        <color rgb="FFD6D6D6"/>
      </left>
      <right/>
      <top/>
      <bottom style="medium">
        <color rgb="FFD6D6D6"/>
      </bottom>
      <diagonal/>
    </border>
    <border>
      <left/>
      <right/>
      <top/>
      <bottom style="medium">
        <color rgb="FFD6D6D6"/>
      </bottom>
      <diagonal/>
    </border>
    <border>
      <left/>
      <right style="medium">
        <color rgb="FFD6D6D6"/>
      </right>
      <top/>
      <bottom style="medium">
        <color rgb="FFD6D6D6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10" fontId="3" fillId="4" borderId="0" xfId="0" applyNumberFormat="1" applyFont="1" applyFill="1" applyAlignment="1">
      <alignment horizontal="right" vertical="center" wrapText="1"/>
    </xf>
    <xf numFmtId="10" fontId="3" fillId="5" borderId="0" xfId="0" applyNumberFormat="1" applyFont="1" applyFill="1" applyAlignment="1">
      <alignment horizontal="right" vertical="center" wrapText="1"/>
    </xf>
    <xf numFmtId="0" fontId="2" fillId="3" borderId="2" xfId="0" applyFont="1" applyFill="1" applyBorder="1" applyAlignment="1">
      <alignment horizontal="right" vertical="center" wrapText="1"/>
    </xf>
    <xf numFmtId="0" fontId="2" fillId="3" borderId="3" xfId="0" applyFont="1" applyFill="1" applyBorder="1" applyAlignment="1">
      <alignment horizontal="right" vertical="center" wrapText="1"/>
    </xf>
    <xf numFmtId="0" fontId="3" fillId="4" borderId="4" xfId="0" applyFont="1" applyFill="1" applyBorder="1" applyAlignment="1">
      <alignment vertical="center" wrapText="1"/>
    </xf>
    <xf numFmtId="10" fontId="3" fillId="4" borderId="5" xfId="0" applyNumberFormat="1" applyFont="1" applyFill="1" applyBorder="1" applyAlignment="1">
      <alignment horizontal="right" vertical="center" wrapText="1"/>
    </xf>
    <xf numFmtId="0" fontId="3" fillId="5" borderId="4" xfId="0" applyFont="1" applyFill="1" applyBorder="1" applyAlignment="1">
      <alignment vertical="center" wrapText="1"/>
    </xf>
    <xf numFmtId="10" fontId="3" fillId="5" borderId="5" xfId="0" applyNumberFormat="1" applyFont="1" applyFill="1" applyBorder="1" applyAlignment="1">
      <alignment horizontal="right" vertical="center" wrapText="1"/>
    </xf>
    <xf numFmtId="0" fontId="3" fillId="5" borderId="6" xfId="0" applyFont="1" applyFill="1" applyBorder="1" applyAlignment="1">
      <alignment vertical="center" wrapText="1"/>
    </xf>
    <xf numFmtId="10" fontId="3" fillId="5" borderId="7" xfId="0" applyNumberFormat="1" applyFont="1" applyFill="1" applyBorder="1" applyAlignment="1">
      <alignment horizontal="right" vertical="center" wrapText="1"/>
    </xf>
    <xf numFmtId="10" fontId="3" fillId="5" borderId="8" xfId="0" applyNumberFormat="1" applyFont="1" applyFill="1" applyBorder="1" applyAlignment="1">
      <alignment horizontal="right" vertical="center" wrapText="1"/>
    </xf>
    <xf numFmtId="0" fontId="3" fillId="4" borderId="4" xfId="0" applyFont="1" applyFill="1" applyBorder="1" applyAlignment="1">
      <alignment vertical="center"/>
    </xf>
    <xf numFmtId="10" fontId="0" fillId="0" borderId="0" xfId="0" applyNumberFormat="1"/>
    <xf numFmtId="0" fontId="2" fillId="3" borderId="1" xfId="0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0" fontId="3" fillId="5" borderId="6" xfId="0" applyFont="1" applyFill="1" applyBorder="1" applyAlignment="1">
      <alignment vertical="center"/>
    </xf>
    <xf numFmtId="0" fontId="0" fillId="0" borderId="0" xfId="0" applyAlignment="1"/>
    <xf numFmtId="10" fontId="3" fillId="4" borderId="0" xfId="0" applyNumberFormat="1" applyFont="1" applyFill="1" applyBorder="1" applyAlignment="1">
      <alignment horizontal="right" vertical="center" wrapText="1"/>
    </xf>
    <xf numFmtId="0" fontId="3" fillId="4" borderId="1" xfId="0" applyFont="1" applyFill="1" applyBorder="1" applyAlignment="1">
      <alignment vertical="center" wrapText="1"/>
    </xf>
    <xf numFmtId="2" fontId="3" fillId="4" borderId="2" xfId="1" applyNumberFormat="1" applyFont="1" applyFill="1" applyBorder="1" applyAlignment="1">
      <alignment horizontal="right" vertical="center"/>
    </xf>
    <xf numFmtId="2" fontId="3" fillId="4" borderId="2" xfId="0" applyNumberFormat="1" applyFont="1" applyFill="1" applyBorder="1" applyAlignment="1">
      <alignment horizontal="right" vertical="center" wrapText="1"/>
    </xf>
    <xf numFmtId="2" fontId="3" fillId="4" borderId="3" xfId="0" applyNumberFormat="1" applyFont="1" applyFill="1" applyBorder="1" applyAlignment="1">
      <alignment horizontal="right" vertical="center" wrapText="1"/>
    </xf>
    <xf numFmtId="2" fontId="3" fillId="5" borderId="0" xfId="0" applyNumberFormat="1" applyFont="1" applyFill="1" applyAlignment="1">
      <alignment horizontal="right" vertical="center" wrapText="1"/>
    </xf>
    <xf numFmtId="2" fontId="3" fillId="5" borderId="5" xfId="0" applyNumberFormat="1" applyFont="1" applyFill="1" applyBorder="1" applyAlignment="1">
      <alignment horizontal="right" vertical="center" wrapText="1"/>
    </xf>
    <xf numFmtId="2" fontId="3" fillId="4" borderId="0" xfId="0" applyNumberFormat="1" applyFont="1" applyFill="1" applyAlignment="1">
      <alignment horizontal="right" vertical="center" wrapText="1"/>
    </xf>
    <xf numFmtId="2" fontId="3" fillId="4" borderId="5" xfId="0" applyNumberFormat="1" applyFont="1" applyFill="1" applyBorder="1" applyAlignment="1">
      <alignment horizontal="right" vertical="center" wrapText="1"/>
    </xf>
    <xf numFmtId="2" fontId="3" fillId="5" borderId="7" xfId="0" applyNumberFormat="1" applyFont="1" applyFill="1" applyBorder="1" applyAlignment="1">
      <alignment horizontal="right" vertical="center" wrapText="1"/>
    </xf>
    <xf numFmtId="2" fontId="3" fillId="5" borderId="8" xfId="0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0" fillId="2" borderId="3" xfId="0" applyFill="1" applyBorder="1"/>
    <xf numFmtId="2" fontId="0" fillId="0" borderId="0" xfId="0" applyNumberFormat="1"/>
    <xf numFmtId="2" fontId="2" fillId="3" borderId="1" xfId="0" applyNumberFormat="1" applyFont="1" applyFill="1" applyBorder="1" applyAlignment="1">
      <alignment horizontal="left" vertical="center" wrapText="1"/>
    </xf>
    <xf numFmtId="2" fontId="2" fillId="3" borderId="2" xfId="0" applyNumberFormat="1" applyFont="1" applyFill="1" applyBorder="1" applyAlignment="1">
      <alignment horizontal="right" vertical="center" wrapText="1"/>
    </xf>
    <xf numFmtId="2" fontId="2" fillId="3" borderId="3" xfId="0" applyNumberFormat="1" applyFont="1" applyFill="1" applyBorder="1" applyAlignment="1">
      <alignment horizontal="right" vertical="center" wrapText="1"/>
    </xf>
    <xf numFmtId="2" fontId="3" fillId="4" borderId="4" xfId="0" applyNumberFormat="1" applyFont="1" applyFill="1" applyBorder="1" applyAlignment="1">
      <alignment vertical="center" wrapText="1"/>
    </xf>
    <xf numFmtId="2" fontId="3" fillId="5" borderId="4" xfId="0" applyNumberFormat="1" applyFont="1" applyFill="1" applyBorder="1" applyAlignment="1">
      <alignment vertical="center" wrapText="1"/>
    </xf>
    <xf numFmtId="2" fontId="3" fillId="5" borderId="6" xfId="0" applyNumberFormat="1" applyFont="1" applyFill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H8" sqref="H8"/>
    </sheetView>
  </sheetViews>
  <sheetFormatPr defaultRowHeight="14.5" x14ac:dyDescent="0.35"/>
  <cols>
    <col min="1" max="1" width="8.7265625" style="17"/>
  </cols>
  <sheetData>
    <row r="1" spans="1:9" ht="37.5" x14ac:dyDescent="0.35">
      <c r="A1" s="1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 spans="1:9" x14ac:dyDescent="0.35">
      <c r="A2" s="12" t="s">
        <v>7</v>
      </c>
      <c r="B2" s="1">
        <v>0</v>
      </c>
      <c r="C2" s="1">
        <v>0.5</v>
      </c>
      <c r="D2" s="1">
        <v>0.33300000000000002</v>
      </c>
      <c r="E2" s="1">
        <v>0.111</v>
      </c>
      <c r="F2" s="1">
        <v>0</v>
      </c>
      <c r="G2" s="6">
        <v>5.6000000000000001E-2</v>
      </c>
      <c r="H2" s="13"/>
      <c r="I2" s="18"/>
    </row>
    <row r="3" spans="1:9" x14ac:dyDescent="0.35">
      <c r="A3" s="15" t="s">
        <v>8</v>
      </c>
      <c r="B3" s="2">
        <v>0</v>
      </c>
      <c r="C3" s="2">
        <v>0.38900000000000001</v>
      </c>
      <c r="D3" s="2">
        <v>0.222</v>
      </c>
      <c r="E3" s="2">
        <v>0.111</v>
      </c>
      <c r="F3" s="2">
        <v>0.27800000000000002</v>
      </c>
      <c r="G3" s="8">
        <v>0</v>
      </c>
    </row>
    <row r="4" spans="1:9" x14ac:dyDescent="0.35">
      <c r="A4" s="12" t="s">
        <v>9</v>
      </c>
      <c r="B4" s="1">
        <v>0</v>
      </c>
      <c r="C4" s="1">
        <v>0.33300000000000002</v>
      </c>
      <c r="D4" s="1">
        <v>0.38900000000000001</v>
      </c>
      <c r="E4" s="1">
        <v>0.222</v>
      </c>
      <c r="F4" s="1">
        <v>5.6000000000000001E-2</v>
      </c>
      <c r="G4" s="6">
        <v>0</v>
      </c>
    </row>
    <row r="5" spans="1:9" x14ac:dyDescent="0.35">
      <c r="A5" s="15" t="s">
        <v>10</v>
      </c>
      <c r="B5" s="2">
        <v>0</v>
      </c>
      <c r="C5" s="2">
        <v>0.33300000000000002</v>
      </c>
      <c r="D5" s="2">
        <v>0.27800000000000002</v>
      </c>
      <c r="E5" s="2">
        <v>0.222</v>
      </c>
      <c r="F5" s="2">
        <v>0.111</v>
      </c>
      <c r="G5" s="8">
        <v>5.6000000000000001E-2</v>
      </c>
    </row>
    <row r="6" spans="1:9" x14ac:dyDescent="0.35">
      <c r="A6" s="12" t="s">
        <v>11</v>
      </c>
      <c r="B6" s="1">
        <v>5.6000000000000001E-2</v>
      </c>
      <c r="C6" s="1">
        <v>0.55600000000000005</v>
      </c>
      <c r="D6" s="1">
        <v>0.33300000000000002</v>
      </c>
      <c r="E6" s="1">
        <v>5.6000000000000001E-2</v>
      </c>
      <c r="F6" s="1">
        <v>0</v>
      </c>
      <c r="G6" s="6">
        <v>0</v>
      </c>
    </row>
    <row r="7" spans="1:9" x14ac:dyDescent="0.35">
      <c r="A7" s="15" t="s">
        <v>12</v>
      </c>
      <c r="B7" s="2">
        <v>0</v>
      </c>
      <c r="C7" s="2">
        <v>0.27800000000000002</v>
      </c>
      <c r="D7" s="2">
        <v>0.38900000000000001</v>
      </c>
      <c r="E7" s="2">
        <v>0.16700000000000001</v>
      </c>
      <c r="F7" s="2">
        <v>0.111</v>
      </c>
      <c r="G7" s="8">
        <v>5.6000000000000001E-2</v>
      </c>
    </row>
    <row r="8" spans="1:9" x14ac:dyDescent="0.35">
      <c r="A8" s="12" t="s">
        <v>13</v>
      </c>
      <c r="B8" s="1">
        <v>0</v>
      </c>
      <c r="C8" s="1">
        <v>0.33300000000000002</v>
      </c>
      <c r="D8" s="1">
        <v>0.27800000000000002</v>
      </c>
      <c r="E8" s="1">
        <v>0.33300000000000002</v>
      </c>
      <c r="F8" s="1">
        <v>5.6000000000000001E-2</v>
      </c>
      <c r="G8" s="6">
        <v>0</v>
      </c>
    </row>
    <row r="9" spans="1:9" ht="15" thickBot="1" x14ac:dyDescent="0.4">
      <c r="A9" s="16" t="s">
        <v>14</v>
      </c>
      <c r="B9" s="10">
        <v>0</v>
      </c>
      <c r="C9" s="10">
        <v>0.33300000000000002</v>
      </c>
      <c r="D9" s="10">
        <v>0.38900000000000001</v>
      </c>
      <c r="E9" s="10">
        <v>0.16700000000000001</v>
      </c>
      <c r="F9" s="10">
        <v>0.111</v>
      </c>
      <c r="G9" s="1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G1" sqref="B1:G1"/>
    </sheetView>
  </sheetViews>
  <sheetFormatPr defaultRowHeight="14.5" x14ac:dyDescent="0.35"/>
  <sheetData>
    <row r="1" spans="1:7" x14ac:dyDescent="0.3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spans="1:7" x14ac:dyDescent="0.35">
      <c r="A2" t="s">
        <v>21</v>
      </c>
      <c r="B2">
        <v>0</v>
      </c>
      <c r="C2">
        <v>11</v>
      </c>
      <c r="D2">
        <v>8</v>
      </c>
      <c r="E2">
        <v>3</v>
      </c>
      <c r="F2">
        <v>1</v>
      </c>
      <c r="G2">
        <v>1</v>
      </c>
    </row>
    <row r="3" spans="1:7" x14ac:dyDescent="0.35">
      <c r="A3" t="s">
        <v>22</v>
      </c>
      <c r="B3">
        <v>0</v>
      </c>
      <c r="C3">
        <v>8</v>
      </c>
      <c r="D3">
        <v>5</v>
      </c>
      <c r="E3">
        <v>5</v>
      </c>
      <c r="F3">
        <v>5</v>
      </c>
      <c r="G3">
        <v>0</v>
      </c>
    </row>
    <row r="4" spans="1:7" x14ac:dyDescent="0.35">
      <c r="A4" t="s">
        <v>23</v>
      </c>
      <c r="B4">
        <v>0</v>
      </c>
      <c r="C4">
        <v>7</v>
      </c>
      <c r="D4">
        <v>10</v>
      </c>
      <c r="E4">
        <v>5</v>
      </c>
      <c r="F4">
        <v>2</v>
      </c>
      <c r="G4">
        <v>0</v>
      </c>
    </row>
    <row r="5" spans="1:7" x14ac:dyDescent="0.35">
      <c r="A5" t="s">
        <v>24</v>
      </c>
      <c r="B5">
        <v>0</v>
      </c>
      <c r="C5">
        <v>7</v>
      </c>
      <c r="D5">
        <v>7</v>
      </c>
      <c r="E5">
        <v>6</v>
      </c>
      <c r="F5">
        <v>3</v>
      </c>
      <c r="G5">
        <v>1</v>
      </c>
    </row>
    <row r="6" spans="1:7" x14ac:dyDescent="0.35">
      <c r="A6" t="s">
        <v>25</v>
      </c>
      <c r="B6">
        <v>1</v>
      </c>
      <c r="C6">
        <v>13</v>
      </c>
      <c r="D6">
        <v>8</v>
      </c>
      <c r="E6">
        <v>3</v>
      </c>
      <c r="F6">
        <v>1</v>
      </c>
      <c r="G6">
        <v>0</v>
      </c>
    </row>
    <row r="7" spans="1:7" x14ac:dyDescent="0.35">
      <c r="A7" t="s">
        <v>26</v>
      </c>
      <c r="B7">
        <v>0</v>
      </c>
      <c r="C7">
        <v>8</v>
      </c>
      <c r="D7">
        <v>7</v>
      </c>
      <c r="E7">
        <v>3</v>
      </c>
      <c r="F7">
        <v>2</v>
      </c>
      <c r="G7">
        <v>2</v>
      </c>
    </row>
    <row r="8" spans="1:7" x14ac:dyDescent="0.35">
      <c r="A8" t="s">
        <v>27</v>
      </c>
      <c r="B8">
        <v>0</v>
      </c>
      <c r="C8">
        <v>8</v>
      </c>
      <c r="D8">
        <v>6</v>
      </c>
      <c r="E8">
        <v>8</v>
      </c>
      <c r="F8">
        <v>1</v>
      </c>
      <c r="G8">
        <v>1</v>
      </c>
    </row>
    <row r="9" spans="1:7" x14ac:dyDescent="0.35">
      <c r="A9" t="s">
        <v>28</v>
      </c>
      <c r="B9">
        <v>0</v>
      </c>
      <c r="C9">
        <v>7</v>
      </c>
      <c r="D9">
        <v>10</v>
      </c>
      <c r="E9">
        <v>4</v>
      </c>
      <c r="F9">
        <v>3</v>
      </c>
      <c r="G9">
        <v>0</v>
      </c>
    </row>
    <row r="11" spans="1:7" x14ac:dyDescent="0.35">
      <c r="A11">
        <v>24</v>
      </c>
    </row>
    <row r="12" spans="1:7" x14ac:dyDescent="0.35">
      <c r="A12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0"/>
  <sheetViews>
    <sheetView topLeftCell="AH2" workbookViewId="0">
      <selection activeCell="P3" sqref="P3"/>
    </sheetView>
  </sheetViews>
  <sheetFormatPr defaultRowHeight="14.5" x14ac:dyDescent="0.35"/>
  <sheetData>
    <row r="1" spans="1:46" ht="25.5" thickBot="1" x14ac:dyDescent="0.4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Q1" s="29" t="s">
        <v>32</v>
      </c>
      <c r="R1" s="3" t="s">
        <v>2</v>
      </c>
      <c r="S1" s="3" t="s">
        <v>3</v>
      </c>
      <c r="T1" s="3" t="s">
        <v>4</v>
      </c>
      <c r="U1" s="3" t="s">
        <v>5</v>
      </c>
      <c r="V1" s="3" t="s">
        <v>6</v>
      </c>
      <c r="W1" s="30"/>
      <c r="AN1" t="s">
        <v>0</v>
      </c>
      <c r="AO1" t="s">
        <v>15</v>
      </c>
      <c r="AP1" t="s">
        <v>16</v>
      </c>
      <c r="AQ1" t="s">
        <v>17</v>
      </c>
      <c r="AR1" t="s">
        <v>18</v>
      </c>
      <c r="AS1" t="s">
        <v>19</v>
      </c>
      <c r="AT1" t="s">
        <v>20</v>
      </c>
    </row>
    <row r="2" spans="1:46" ht="87.5" x14ac:dyDescent="0.35">
      <c r="A2" s="19" t="s">
        <v>30</v>
      </c>
      <c r="B2" s="20">
        <f ca="1" xml:space="preserve"> B2 + J2</f>
        <v>0</v>
      </c>
      <c r="C2" s="21">
        <v>3</v>
      </c>
      <c r="D2" s="21">
        <v>4</v>
      </c>
      <c r="E2" s="21">
        <v>1</v>
      </c>
      <c r="F2" s="21">
        <v>0</v>
      </c>
      <c r="G2" s="22">
        <v>0</v>
      </c>
      <c r="I2" s="19" t="s">
        <v>31</v>
      </c>
      <c r="J2" s="21">
        <v>0</v>
      </c>
      <c r="K2" s="21">
        <v>3</v>
      </c>
      <c r="L2" s="21">
        <v>3</v>
      </c>
      <c r="M2" s="21">
        <v>2</v>
      </c>
      <c r="N2" s="21">
        <v>1</v>
      </c>
      <c r="O2" s="22">
        <v>2</v>
      </c>
      <c r="Q2" s="5" t="s">
        <v>7</v>
      </c>
      <c r="R2" s="25">
        <v>0</v>
      </c>
      <c r="S2" s="25">
        <v>4</v>
      </c>
      <c r="T2" s="25">
        <v>2</v>
      </c>
      <c r="U2" s="25">
        <v>1</v>
      </c>
      <c r="V2" s="25">
        <v>1</v>
      </c>
      <c r="W2" s="26">
        <v>0</v>
      </c>
      <c r="Y2" s="19" t="s">
        <v>7</v>
      </c>
      <c r="Z2" s="21">
        <v>0</v>
      </c>
      <c r="AA2" s="21">
        <v>3</v>
      </c>
      <c r="AB2" s="21">
        <v>5</v>
      </c>
      <c r="AC2" s="21">
        <v>1</v>
      </c>
      <c r="AD2" s="21">
        <v>1</v>
      </c>
      <c r="AE2" s="22">
        <v>0</v>
      </c>
      <c r="AG2" s="19" t="s">
        <v>7</v>
      </c>
      <c r="AH2" s="21">
        <v>0</v>
      </c>
      <c r="AI2" s="21">
        <f>11*0.364</f>
        <v>4.0039999999999996</v>
      </c>
      <c r="AJ2" s="21">
        <v>3</v>
      </c>
      <c r="AK2" s="21">
        <v>2</v>
      </c>
      <c r="AL2" s="21">
        <v>1</v>
      </c>
      <c r="AM2" s="22">
        <v>1</v>
      </c>
      <c r="AN2" t="s">
        <v>21</v>
      </c>
      <c r="AO2" s="31">
        <f ca="1">AO3=AO3=SUM(B2,AH2, Z2, R2, J2 )</f>
        <v>0</v>
      </c>
      <c r="AP2" s="31">
        <f>SUM(C2, K2, S2, AA2,AI2)</f>
        <v>17.003999999999998</v>
      </c>
      <c r="AQ2" s="31">
        <f>SUM(D2, L2, T2, AB2,AJ2)</f>
        <v>17</v>
      </c>
      <c r="AR2" s="31">
        <f>SUM(E2, M2, U2, AC2,AK2)</f>
        <v>7</v>
      </c>
      <c r="AS2" s="31">
        <f>SUM(F2, N2, V2, AD2,AL2)</f>
        <v>4</v>
      </c>
      <c r="AT2" s="31">
        <f>SUM(G2, O2, W2, AE2,AM2)</f>
        <v>3</v>
      </c>
    </row>
    <row r="3" spans="1:46" ht="62.5" x14ac:dyDescent="0.35">
      <c r="A3" s="7" t="s">
        <v>8</v>
      </c>
      <c r="B3" s="23">
        <v>0</v>
      </c>
      <c r="C3" s="23">
        <v>2</v>
      </c>
      <c r="D3" s="23">
        <v>2</v>
      </c>
      <c r="E3" s="23">
        <v>4</v>
      </c>
      <c r="F3" s="23">
        <v>0</v>
      </c>
      <c r="G3" s="24">
        <v>0</v>
      </c>
      <c r="I3" s="7" t="s">
        <v>8</v>
      </c>
      <c r="J3" s="23">
        <v>0</v>
      </c>
      <c r="K3" s="23">
        <v>3</v>
      </c>
      <c r="L3" s="23">
        <v>1</v>
      </c>
      <c r="M3" s="23">
        <v>2</v>
      </c>
      <c r="N3" s="23">
        <v>2</v>
      </c>
      <c r="O3" s="24">
        <v>3</v>
      </c>
      <c r="Q3" s="7" t="s">
        <v>8</v>
      </c>
      <c r="R3" s="23">
        <v>0</v>
      </c>
      <c r="S3" s="23">
        <v>3</v>
      </c>
      <c r="T3" s="23">
        <v>1</v>
      </c>
      <c r="U3" s="23">
        <v>3</v>
      </c>
      <c r="V3" s="23">
        <v>0</v>
      </c>
      <c r="W3" s="24">
        <v>1</v>
      </c>
      <c r="Y3" s="7" t="s">
        <v>8</v>
      </c>
      <c r="Z3" s="23">
        <v>0</v>
      </c>
      <c r="AA3" s="23">
        <v>4</v>
      </c>
      <c r="AB3" s="23">
        <v>2</v>
      </c>
      <c r="AC3" s="23">
        <v>1</v>
      </c>
      <c r="AD3" s="23">
        <v>2</v>
      </c>
      <c r="AE3" s="24">
        <v>1</v>
      </c>
      <c r="AG3" s="7" t="s">
        <v>8</v>
      </c>
      <c r="AH3" s="23">
        <v>0</v>
      </c>
      <c r="AI3" s="23">
        <f>11*0.273</f>
        <v>3.0030000000000001</v>
      </c>
      <c r="AJ3" s="23">
        <v>1</v>
      </c>
      <c r="AK3" s="23">
        <v>3</v>
      </c>
      <c r="AL3" s="23">
        <v>1</v>
      </c>
      <c r="AM3" s="24">
        <v>3</v>
      </c>
      <c r="AN3" t="s">
        <v>22</v>
      </c>
      <c r="AO3" s="31">
        <f ca="1">SUM(B2,AH2, Z2, R2, J2 )</f>
        <v>0</v>
      </c>
      <c r="AP3" s="31">
        <f t="shared" ref="AP3:AP9" si="0">SUM(C3, K3, S3, AA3,AI3)</f>
        <v>15.003</v>
      </c>
      <c r="AQ3" s="31">
        <f>SUM(D3, L3, T3, AB3, AJ3 )</f>
        <v>7</v>
      </c>
      <c r="AR3" s="31">
        <f t="shared" ref="AR3:AT9" si="1">SUM(E3, M3, U3, AC3,AK3)</f>
        <v>13</v>
      </c>
      <c r="AS3" s="31">
        <f t="shared" si="1"/>
        <v>5</v>
      </c>
      <c r="AT3" s="31">
        <f t="shared" si="1"/>
        <v>8</v>
      </c>
    </row>
    <row r="4" spans="1:46" ht="87.5" x14ac:dyDescent="0.35">
      <c r="A4" s="5" t="s">
        <v>9</v>
      </c>
      <c r="B4" s="25">
        <v>0</v>
      </c>
      <c r="C4" s="25">
        <v>4</v>
      </c>
      <c r="D4" s="25">
        <v>2</v>
      </c>
      <c r="E4" s="25">
        <v>1</v>
      </c>
      <c r="F4" s="25">
        <v>1</v>
      </c>
      <c r="G4" s="26">
        <v>0</v>
      </c>
      <c r="I4" s="5" t="s">
        <v>9</v>
      </c>
      <c r="J4" s="25">
        <v>0</v>
      </c>
      <c r="K4" s="25">
        <f>11*0.364</f>
        <v>4.0039999999999996</v>
      </c>
      <c r="L4" s="25">
        <v>2</v>
      </c>
      <c r="M4" s="25">
        <v>0</v>
      </c>
      <c r="N4" s="25">
        <v>3</v>
      </c>
      <c r="O4" s="26">
        <v>2</v>
      </c>
      <c r="Q4" s="5" t="s">
        <v>9</v>
      </c>
      <c r="R4" s="25">
        <v>0</v>
      </c>
      <c r="S4" s="25">
        <v>3</v>
      </c>
      <c r="T4" s="25">
        <v>2</v>
      </c>
      <c r="U4" s="25">
        <v>2</v>
      </c>
      <c r="V4" s="25">
        <v>1</v>
      </c>
      <c r="W4" s="26">
        <v>0</v>
      </c>
      <c r="Y4" s="5" t="s">
        <v>9</v>
      </c>
      <c r="Z4" s="25">
        <v>0</v>
      </c>
      <c r="AA4" s="25">
        <v>4</v>
      </c>
      <c r="AB4" s="25">
        <v>4</v>
      </c>
      <c r="AC4" s="25">
        <v>0</v>
      </c>
      <c r="AD4" s="25">
        <v>1</v>
      </c>
      <c r="AE4" s="26">
        <v>1</v>
      </c>
      <c r="AG4" s="5" t="s">
        <v>9</v>
      </c>
      <c r="AH4" s="25">
        <v>0</v>
      </c>
      <c r="AI4" s="25">
        <v>3</v>
      </c>
      <c r="AJ4" s="25">
        <v>2</v>
      </c>
      <c r="AK4" s="25">
        <v>5</v>
      </c>
      <c r="AL4" s="25">
        <v>1</v>
      </c>
      <c r="AM4" s="26">
        <v>0</v>
      </c>
      <c r="AN4" t="s">
        <v>23</v>
      </c>
      <c r="AO4" s="31">
        <f>SUM(B3,AH3, Z3, R3, J3 )</f>
        <v>0</v>
      </c>
      <c r="AP4" s="31">
        <f t="shared" si="0"/>
        <v>18.003999999999998</v>
      </c>
      <c r="AQ4" s="31">
        <f>SUM(D4, L4, T4, AB4,AJ4)</f>
        <v>12</v>
      </c>
      <c r="AR4" s="31">
        <f t="shared" si="1"/>
        <v>8</v>
      </c>
      <c r="AS4" s="31">
        <f t="shared" si="1"/>
        <v>7</v>
      </c>
      <c r="AT4" s="31">
        <f t="shared" si="1"/>
        <v>3</v>
      </c>
    </row>
    <row r="5" spans="1:46" ht="75" x14ac:dyDescent="0.35">
      <c r="A5" s="7" t="s">
        <v>10</v>
      </c>
      <c r="B5" s="23">
        <v>0</v>
      </c>
      <c r="C5" s="23">
        <f>8*0.625</f>
        <v>5</v>
      </c>
      <c r="D5" s="23">
        <v>2</v>
      </c>
      <c r="E5" s="23">
        <v>1</v>
      </c>
      <c r="F5" s="23">
        <v>0</v>
      </c>
      <c r="G5" s="24">
        <v>0</v>
      </c>
      <c r="I5" s="7" t="s">
        <v>10</v>
      </c>
      <c r="J5" s="23">
        <v>0</v>
      </c>
      <c r="K5" s="23">
        <f>11*0.364</f>
        <v>4.0039999999999996</v>
      </c>
      <c r="L5" s="23">
        <v>2</v>
      </c>
      <c r="M5" s="23">
        <v>2</v>
      </c>
      <c r="N5" s="23">
        <v>1</v>
      </c>
      <c r="O5" s="24">
        <v>2</v>
      </c>
      <c r="Q5" s="7" t="s">
        <v>10</v>
      </c>
      <c r="R5" s="23">
        <v>0</v>
      </c>
      <c r="S5" s="23">
        <v>4</v>
      </c>
      <c r="T5" s="23">
        <v>1</v>
      </c>
      <c r="U5" s="23">
        <v>2</v>
      </c>
      <c r="V5" s="23">
        <v>1</v>
      </c>
      <c r="W5" s="24">
        <v>0</v>
      </c>
      <c r="Y5" s="7" t="s">
        <v>10</v>
      </c>
      <c r="Z5" s="23">
        <v>0</v>
      </c>
      <c r="AA5" s="23">
        <v>5</v>
      </c>
      <c r="AB5" s="23">
        <v>3</v>
      </c>
      <c r="AC5" s="23">
        <v>0</v>
      </c>
      <c r="AD5" s="23">
        <v>2</v>
      </c>
      <c r="AE5" s="24">
        <v>0</v>
      </c>
      <c r="AG5" s="7" t="s">
        <v>10</v>
      </c>
      <c r="AH5" s="23">
        <v>0</v>
      </c>
      <c r="AI5" s="23">
        <f>5</f>
        <v>5</v>
      </c>
      <c r="AJ5" s="23">
        <v>3</v>
      </c>
      <c r="AK5" s="23">
        <v>2</v>
      </c>
      <c r="AL5" s="23">
        <v>0</v>
      </c>
      <c r="AM5" s="24">
        <v>1</v>
      </c>
      <c r="AN5" t="s">
        <v>24</v>
      </c>
      <c r="AO5" s="31">
        <f>SUM(B4,AH4, Z4, R4, J4 )</f>
        <v>0</v>
      </c>
      <c r="AP5" s="31">
        <f t="shared" si="0"/>
        <v>23.003999999999998</v>
      </c>
      <c r="AQ5" s="31">
        <f>SUM(D5, L5, T5, AB5, AJ5)</f>
        <v>11</v>
      </c>
      <c r="AR5" s="31">
        <f t="shared" si="1"/>
        <v>7</v>
      </c>
      <c r="AS5" s="31">
        <f t="shared" si="1"/>
        <v>4</v>
      </c>
      <c r="AT5" s="31">
        <f t="shared" si="1"/>
        <v>3</v>
      </c>
    </row>
    <row r="6" spans="1:46" ht="62.5" x14ac:dyDescent="0.35">
      <c r="A6" s="5" t="s">
        <v>11</v>
      </c>
      <c r="B6" s="25">
        <v>0</v>
      </c>
      <c r="C6" s="25">
        <v>4</v>
      </c>
      <c r="D6" s="25">
        <v>3</v>
      </c>
      <c r="E6" s="25">
        <v>2</v>
      </c>
      <c r="F6" s="25">
        <v>1</v>
      </c>
      <c r="G6" s="26">
        <v>0</v>
      </c>
      <c r="I6" s="5" t="s">
        <v>11</v>
      </c>
      <c r="J6" s="25">
        <v>0</v>
      </c>
      <c r="K6" s="25">
        <v>3</v>
      </c>
      <c r="L6" s="25">
        <v>3</v>
      </c>
      <c r="M6" s="25">
        <v>2</v>
      </c>
      <c r="N6" s="25">
        <v>0</v>
      </c>
      <c r="O6" s="26">
        <v>3</v>
      </c>
      <c r="Q6" s="5" t="s">
        <v>11</v>
      </c>
      <c r="R6" s="25">
        <v>0</v>
      </c>
      <c r="S6" s="25">
        <v>3</v>
      </c>
      <c r="T6" s="25">
        <v>1</v>
      </c>
      <c r="U6" s="25">
        <v>2</v>
      </c>
      <c r="V6" s="25">
        <v>2</v>
      </c>
      <c r="W6" s="26">
        <v>0</v>
      </c>
      <c r="Y6" s="5" t="s">
        <v>11</v>
      </c>
      <c r="Z6" s="25">
        <v>0</v>
      </c>
      <c r="AA6" s="25">
        <v>6</v>
      </c>
      <c r="AB6" s="25">
        <v>1</v>
      </c>
      <c r="AC6" s="25">
        <v>2</v>
      </c>
      <c r="AD6" s="25">
        <v>1</v>
      </c>
      <c r="AE6" s="26">
        <v>0</v>
      </c>
      <c r="AG6" s="5" t="s">
        <v>11</v>
      </c>
      <c r="AH6" s="25">
        <v>0</v>
      </c>
      <c r="AI6" s="25">
        <f>11*0.364</f>
        <v>4.0039999999999996</v>
      </c>
      <c r="AJ6" s="25">
        <v>5</v>
      </c>
      <c r="AK6" s="25">
        <v>2</v>
      </c>
      <c r="AL6" s="25">
        <v>0</v>
      </c>
      <c r="AM6" s="26">
        <v>0</v>
      </c>
      <c r="AN6" t="s">
        <v>25</v>
      </c>
      <c r="AO6" s="31">
        <f>SUM(B5,AH5, Z5, R5, J5 )</f>
        <v>0</v>
      </c>
      <c r="AP6" s="31">
        <f t="shared" si="0"/>
        <v>20.003999999999998</v>
      </c>
      <c r="AQ6" s="31">
        <f>SUM(D6, L6, T6, AB6,AJ6)</f>
        <v>13</v>
      </c>
      <c r="AR6" s="31">
        <f t="shared" si="1"/>
        <v>10</v>
      </c>
      <c r="AS6" s="31">
        <f t="shared" si="1"/>
        <v>4</v>
      </c>
      <c r="AT6" s="31">
        <f t="shared" si="1"/>
        <v>3</v>
      </c>
    </row>
    <row r="7" spans="1:46" ht="50" x14ac:dyDescent="0.35">
      <c r="A7" s="7" t="s">
        <v>12</v>
      </c>
      <c r="B7" s="23">
        <v>0</v>
      </c>
      <c r="C7" s="23">
        <v>4</v>
      </c>
      <c r="D7" s="23">
        <v>3</v>
      </c>
      <c r="E7" s="23">
        <v>3</v>
      </c>
      <c r="F7" s="23">
        <v>0</v>
      </c>
      <c r="G7" s="24">
        <v>0</v>
      </c>
      <c r="I7" s="7" t="s">
        <v>12</v>
      </c>
      <c r="J7" s="23">
        <v>0</v>
      </c>
      <c r="K7" s="23">
        <v>3</v>
      </c>
      <c r="L7" s="23">
        <v>2</v>
      </c>
      <c r="M7" s="23">
        <v>1</v>
      </c>
      <c r="N7" s="23">
        <v>1</v>
      </c>
      <c r="O7" s="24">
        <v>4</v>
      </c>
      <c r="Q7" s="7" t="s">
        <v>12</v>
      </c>
      <c r="R7" s="23">
        <v>0</v>
      </c>
      <c r="S7" s="23">
        <v>3</v>
      </c>
      <c r="T7" s="23">
        <v>1</v>
      </c>
      <c r="U7" s="23">
        <v>1</v>
      </c>
      <c r="V7" s="23">
        <v>1</v>
      </c>
      <c r="W7" s="24">
        <v>2</v>
      </c>
      <c r="Y7" s="7" t="s">
        <v>12</v>
      </c>
      <c r="Z7" s="23">
        <v>0</v>
      </c>
      <c r="AA7" s="23">
        <v>4</v>
      </c>
      <c r="AB7" s="23">
        <v>1</v>
      </c>
      <c r="AC7" s="23">
        <v>1</v>
      </c>
      <c r="AD7" s="23">
        <v>3</v>
      </c>
      <c r="AE7" s="24">
        <v>1</v>
      </c>
      <c r="AG7" s="7" t="s">
        <v>12</v>
      </c>
      <c r="AH7" s="23">
        <v>0</v>
      </c>
      <c r="AI7" s="23">
        <v>4</v>
      </c>
      <c r="AJ7" s="23">
        <v>3</v>
      </c>
      <c r="AK7" s="23">
        <v>1</v>
      </c>
      <c r="AL7" s="23">
        <v>3</v>
      </c>
      <c r="AM7" s="24">
        <v>0</v>
      </c>
      <c r="AN7" t="s">
        <v>26</v>
      </c>
      <c r="AO7" s="31">
        <f>SUM(B6,AH6, Z6, R6, J6)</f>
        <v>0</v>
      </c>
      <c r="AP7" s="31">
        <f t="shared" si="0"/>
        <v>18</v>
      </c>
      <c r="AQ7" s="31">
        <f>SUM(D7, L7, T7, AB7,AJ7)</f>
        <v>10</v>
      </c>
      <c r="AR7" s="31">
        <f t="shared" si="1"/>
        <v>7</v>
      </c>
      <c r="AS7" s="31">
        <f t="shared" si="1"/>
        <v>8</v>
      </c>
      <c r="AT7" s="31">
        <f t="shared" si="1"/>
        <v>7</v>
      </c>
    </row>
    <row r="8" spans="1:46" ht="37.5" x14ac:dyDescent="0.35">
      <c r="A8" s="5" t="s">
        <v>13</v>
      </c>
      <c r="B8" s="25">
        <v>0</v>
      </c>
      <c r="C8" s="25">
        <v>4</v>
      </c>
      <c r="D8" s="25">
        <v>2</v>
      </c>
      <c r="E8" s="25">
        <v>1</v>
      </c>
      <c r="F8" s="25">
        <v>1</v>
      </c>
      <c r="G8" s="26">
        <v>0</v>
      </c>
      <c r="I8" s="5" t="s">
        <v>13</v>
      </c>
      <c r="J8" s="25">
        <v>0</v>
      </c>
      <c r="K8" s="25">
        <f>11*0.273</f>
        <v>3.0030000000000001</v>
      </c>
      <c r="L8" s="25">
        <v>2</v>
      </c>
      <c r="M8" s="25">
        <v>2</v>
      </c>
      <c r="N8" s="25">
        <v>1</v>
      </c>
      <c r="O8" s="26">
        <v>3</v>
      </c>
      <c r="Q8" s="5" t="s">
        <v>13</v>
      </c>
      <c r="R8" s="25">
        <v>0</v>
      </c>
      <c r="S8" s="25">
        <v>3</v>
      </c>
      <c r="T8" s="25">
        <v>3</v>
      </c>
      <c r="U8" s="25">
        <v>1</v>
      </c>
      <c r="V8" s="25">
        <v>1</v>
      </c>
      <c r="W8" s="26">
        <v>0</v>
      </c>
      <c r="Y8" s="5" t="s">
        <v>13</v>
      </c>
      <c r="Z8" s="25">
        <v>0</v>
      </c>
      <c r="AA8" s="25">
        <v>4</v>
      </c>
      <c r="AB8" s="25">
        <v>2</v>
      </c>
      <c r="AC8" s="25">
        <v>1</v>
      </c>
      <c r="AD8" s="25">
        <v>2</v>
      </c>
      <c r="AE8" s="26">
        <v>1</v>
      </c>
      <c r="AG8" s="5" t="s">
        <v>13</v>
      </c>
      <c r="AH8" s="25">
        <v>0</v>
      </c>
      <c r="AI8" s="25">
        <v>3</v>
      </c>
      <c r="AJ8" s="25">
        <v>2</v>
      </c>
      <c r="AK8" s="25">
        <v>4</v>
      </c>
      <c r="AL8" s="25">
        <v>1</v>
      </c>
      <c r="AM8" s="26">
        <v>1</v>
      </c>
      <c r="AN8" t="s">
        <v>27</v>
      </c>
      <c r="AO8" s="31">
        <f>SUM(B8,AH8, Z8, R8, J8)</f>
        <v>0</v>
      </c>
      <c r="AP8" s="31">
        <f t="shared" si="0"/>
        <v>17.003</v>
      </c>
      <c r="AQ8" s="31">
        <f>SUM(D8, L8, T8, AB8,AJ8)</f>
        <v>11</v>
      </c>
      <c r="AR8" s="31">
        <f t="shared" si="1"/>
        <v>9</v>
      </c>
      <c r="AS8" s="31">
        <f t="shared" si="1"/>
        <v>6</v>
      </c>
      <c r="AT8" s="31">
        <f t="shared" si="1"/>
        <v>5</v>
      </c>
    </row>
    <row r="9" spans="1:46" ht="50.5" thickBot="1" x14ac:dyDescent="0.4">
      <c r="A9" s="9" t="s">
        <v>14</v>
      </c>
      <c r="B9" s="27">
        <v>0</v>
      </c>
      <c r="C9" s="27">
        <f>0.25*8</f>
        <v>2</v>
      </c>
      <c r="D9" s="27">
        <v>2</v>
      </c>
      <c r="E9" s="27">
        <v>4</v>
      </c>
      <c r="F9" s="27">
        <v>0</v>
      </c>
      <c r="G9" s="28">
        <v>0</v>
      </c>
      <c r="I9" s="9" t="s">
        <v>14</v>
      </c>
      <c r="J9" s="27">
        <v>0</v>
      </c>
      <c r="K9" s="27">
        <f>11*0.273</f>
        <v>3.0030000000000001</v>
      </c>
      <c r="L9" s="27">
        <v>1</v>
      </c>
      <c r="M9" s="27">
        <v>3</v>
      </c>
      <c r="N9" s="27">
        <v>2</v>
      </c>
      <c r="O9" s="28">
        <f>0.182*11</f>
        <v>2.0019999999999998</v>
      </c>
      <c r="Q9" s="9" t="s">
        <v>14</v>
      </c>
      <c r="R9" s="27">
        <v>0</v>
      </c>
      <c r="S9" s="27">
        <v>2</v>
      </c>
      <c r="T9" s="27">
        <v>2</v>
      </c>
      <c r="U9" s="27">
        <v>2</v>
      </c>
      <c r="V9" s="27">
        <v>2</v>
      </c>
      <c r="W9" s="28">
        <v>0</v>
      </c>
      <c r="Y9" s="9" t="s">
        <v>14</v>
      </c>
      <c r="Z9" s="27">
        <v>0</v>
      </c>
      <c r="AA9" s="27">
        <v>6</v>
      </c>
      <c r="AB9" s="27">
        <v>1</v>
      </c>
      <c r="AC9" s="27">
        <v>1</v>
      </c>
      <c r="AD9" s="27">
        <v>2</v>
      </c>
      <c r="AE9" s="28">
        <v>0</v>
      </c>
      <c r="AG9" s="9" t="s">
        <v>14</v>
      </c>
      <c r="AH9" s="27">
        <v>0</v>
      </c>
      <c r="AI9" s="27">
        <v>3</v>
      </c>
      <c r="AJ9" s="27">
        <v>1</v>
      </c>
      <c r="AK9" s="27">
        <v>3</v>
      </c>
      <c r="AL9" s="27">
        <v>3</v>
      </c>
      <c r="AM9" s="28">
        <v>1</v>
      </c>
      <c r="AN9" t="s">
        <v>28</v>
      </c>
      <c r="AO9" s="31">
        <f>SUM(B9,AH9, Z9, R9, J9 )</f>
        <v>0</v>
      </c>
      <c r="AP9" s="31">
        <f t="shared" si="0"/>
        <v>16.003</v>
      </c>
      <c r="AQ9" s="31">
        <f>SUM(D9, L9, T9, AB9,AJ9)</f>
        <v>7</v>
      </c>
      <c r="AR9" s="31">
        <f t="shared" si="1"/>
        <v>13</v>
      </c>
      <c r="AS9" s="31">
        <f t="shared" si="1"/>
        <v>9</v>
      </c>
      <c r="AT9" s="31">
        <f t="shared" si="1"/>
        <v>3.0019999999999998</v>
      </c>
    </row>
    <row r="12" spans="1:46" x14ac:dyDescent="0.35">
      <c r="A12" t="s">
        <v>0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</row>
    <row r="13" spans="1:46" x14ac:dyDescent="0.35">
      <c r="A13" t="s">
        <v>21</v>
      </c>
      <c r="B13" s="31" t="e">
        <f>B14=B14= SUM(#REF!,#REF!,#REF!,#REF!,#REF! )</f>
        <v>#REF!</v>
      </c>
      <c r="C13" s="31" t="e">
        <f xml:space="preserve"> SUM(#REF!,#REF!,#REF!,#REF!,#REF!)</f>
        <v>#REF!</v>
      </c>
      <c r="D13" s="31" t="e">
        <f xml:space="preserve"> SUM(#REF!,#REF!,#REF!,#REF!,#REF!)</f>
        <v>#REF!</v>
      </c>
      <c r="E13" s="31" t="e">
        <f xml:space="preserve"> SUM(#REF!,#REF!,#REF!,#REF!,#REF!)</f>
        <v>#REF!</v>
      </c>
      <c r="F13" s="31" t="e">
        <f xml:space="preserve"> SUM(#REF!,#REF!,#REF!,#REF!,#REF!)</f>
        <v>#REF!</v>
      </c>
      <c r="G13" s="31" t="e">
        <f xml:space="preserve"> SUM(#REF!,#REF!,#REF!,#REF!,#REF!)</f>
        <v>#REF!</v>
      </c>
    </row>
    <row r="14" spans="1:46" x14ac:dyDescent="0.35">
      <c r="A14" t="s">
        <v>22</v>
      </c>
      <c r="B14" s="31" t="e">
        <f xml:space="preserve"> SUM(#REF!,#REF!,#REF!,#REF!,#REF! )</f>
        <v>#REF!</v>
      </c>
      <c r="C14" s="31" t="e">
        <f xml:space="preserve"> SUM(#REF!,#REF!,#REF!,#REF!,#REF!)</f>
        <v>#REF!</v>
      </c>
      <c r="D14" s="31" t="e">
        <f xml:space="preserve"> SUM(#REF!,#REF!,#REF!,#REF!,#REF! )</f>
        <v>#REF!</v>
      </c>
      <c r="E14" s="31" t="e">
        <f xml:space="preserve"> SUM(#REF!,#REF!,#REF!,#REF!,#REF!)</f>
        <v>#REF!</v>
      </c>
      <c r="F14" s="31" t="e">
        <f xml:space="preserve"> SUM(#REF!,#REF!,#REF!,#REF!,#REF!)</f>
        <v>#REF!</v>
      </c>
      <c r="G14" s="31" t="e">
        <f xml:space="preserve"> SUM(#REF!,#REF!,#REF!,#REF!,#REF!)</f>
        <v>#REF!</v>
      </c>
    </row>
    <row r="15" spans="1:46" x14ac:dyDescent="0.35">
      <c r="A15" t="s">
        <v>23</v>
      </c>
      <c r="B15" s="31" t="e">
        <f xml:space="preserve"> SUM(#REF!,#REF!,#REF!,#REF!,#REF! )</f>
        <v>#REF!</v>
      </c>
      <c r="C15" s="31" t="e">
        <f xml:space="preserve"> SUM(#REF!,#REF!,#REF!,#REF!,#REF!)</f>
        <v>#REF!</v>
      </c>
      <c r="D15" s="31" t="e">
        <f xml:space="preserve"> SUM(#REF!,#REF!,#REF!,#REF!,#REF!)</f>
        <v>#REF!</v>
      </c>
      <c r="E15" s="31" t="e">
        <f xml:space="preserve"> SUM(#REF!,#REF!,#REF!,#REF!,#REF!)</f>
        <v>#REF!</v>
      </c>
      <c r="F15" s="31" t="e">
        <f xml:space="preserve"> SUM(#REF!,#REF!,#REF!,#REF!,#REF!)</f>
        <v>#REF!</v>
      </c>
      <c r="G15" s="31" t="e">
        <f xml:space="preserve"> SUM(#REF!,#REF!,#REF!,#REF!,#REF!)</f>
        <v>#REF!</v>
      </c>
    </row>
    <row r="16" spans="1:46" x14ac:dyDescent="0.35">
      <c r="A16" t="s">
        <v>24</v>
      </c>
      <c r="B16" s="31" t="e">
        <f xml:space="preserve"> SUM(#REF!,#REF!,#REF!,#REF!,#REF! )</f>
        <v>#REF!</v>
      </c>
      <c r="C16" s="31" t="e">
        <f xml:space="preserve"> SUM(#REF!,#REF!,#REF!,#REF!,#REF!)</f>
        <v>#REF!</v>
      </c>
      <c r="D16" s="31" t="e">
        <f xml:space="preserve"> SUM(#REF!,#REF!,#REF!,#REF!,#REF!)</f>
        <v>#REF!</v>
      </c>
      <c r="E16" s="31" t="e">
        <f xml:space="preserve"> SUM(#REF!,#REF!,#REF!,#REF!,#REF!)</f>
        <v>#REF!</v>
      </c>
      <c r="F16" s="31" t="e">
        <f xml:space="preserve"> SUM(#REF!,#REF!,#REF!,#REF!,#REF!)</f>
        <v>#REF!</v>
      </c>
      <c r="G16" s="31" t="e">
        <f xml:space="preserve"> SUM(#REF!,#REF!,#REF!,#REF!,#REF!)</f>
        <v>#REF!</v>
      </c>
    </row>
    <row r="17" spans="1:7" x14ac:dyDescent="0.35">
      <c r="A17" t="s">
        <v>25</v>
      </c>
      <c r="B17" s="31" t="e">
        <f xml:space="preserve"> SUM(#REF!,#REF!,#REF!,#REF!,#REF! )</f>
        <v>#REF!</v>
      </c>
      <c r="C17" s="31" t="e">
        <f xml:space="preserve"> SUM(#REF!,#REF!,#REF!,#REF!,#REF!)</f>
        <v>#REF!</v>
      </c>
      <c r="D17" s="31" t="e">
        <f xml:space="preserve"> SUM(#REF!,#REF!,#REF!,#REF!,#REF!)</f>
        <v>#REF!</v>
      </c>
      <c r="E17" s="31" t="e">
        <f xml:space="preserve"> SUM(#REF!,#REF!,#REF!,#REF!,#REF!)</f>
        <v>#REF!</v>
      </c>
      <c r="F17" s="31" t="e">
        <f xml:space="preserve"> SUM(#REF!,#REF!,#REF!,#REF!,#REF!)</f>
        <v>#REF!</v>
      </c>
      <c r="G17" s="31" t="e">
        <f xml:space="preserve"> SUM(#REF!,#REF!,#REF!,#REF!,#REF!)</f>
        <v>#REF!</v>
      </c>
    </row>
    <row r="18" spans="1:7" x14ac:dyDescent="0.35">
      <c r="A18" t="s">
        <v>26</v>
      </c>
      <c r="B18" s="31" t="e">
        <f xml:space="preserve"> SUM(#REF!,#REF!,#REF!,#REF!,#REF!)</f>
        <v>#REF!</v>
      </c>
      <c r="C18" s="31" t="e">
        <f xml:space="preserve"> SUM(#REF!,#REF!,#REF!,#REF!,#REF!)</f>
        <v>#REF!</v>
      </c>
      <c r="D18" s="31" t="e">
        <f xml:space="preserve"> SUM(#REF!,#REF!,#REF!,#REF!,#REF!)</f>
        <v>#REF!</v>
      </c>
      <c r="E18" s="31" t="e">
        <f xml:space="preserve"> SUM(#REF!,#REF!,#REF!,#REF!,#REF!)</f>
        <v>#REF!</v>
      </c>
      <c r="F18" s="31" t="e">
        <f xml:space="preserve"> SUM(#REF!,#REF!,#REF!,#REF!,#REF!)</f>
        <v>#REF!</v>
      </c>
      <c r="G18" s="31" t="e">
        <f xml:space="preserve"> SUM(#REF!,#REF!,#REF!,#REF!,#REF!)</f>
        <v>#REF!</v>
      </c>
    </row>
    <row r="19" spans="1:7" x14ac:dyDescent="0.35">
      <c r="A19" t="s">
        <v>27</v>
      </c>
      <c r="B19" s="31" t="e">
        <f xml:space="preserve"> SUM(#REF!,#REF!,#REF!,#REF!,#REF!)</f>
        <v>#REF!</v>
      </c>
      <c r="C19" s="31" t="e">
        <f xml:space="preserve"> SUM(#REF!,#REF!,#REF!,#REF!,#REF!)</f>
        <v>#REF!</v>
      </c>
      <c r="D19" s="31" t="e">
        <f xml:space="preserve"> SUM(#REF!,#REF!,#REF!,#REF!,#REF!)</f>
        <v>#REF!</v>
      </c>
      <c r="E19" s="31" t="e">
        <f xml:space="preserve"> SUM(#REF!,#REF!,#REF!,#REF!,#REF!)</f>
        <v>#REF!</v>
      </c>
      <c r="F19" s="31" t="e">
        <f xml:space="preserve"> SUM(#REF!,#REF!,#REF!,#REF!,#REF!)</f>
        <v>#REF!</v>
      </c>
      <c r="G19" s="31" t="e">
        <f xml:space="preserve"> SUM(#REF!,#REF!,#REF!,#REF!,#REF!)</f>
        <v>#REF!</v>
      </c>
    </row>
    <row r="20" spans="1:7" x14ac:dyDescent="0.35">
      <c r="A20" t="s">
        <v>28</v>
      </c>
      <c r="B20" s="31" t="e">
        <f xml:space="preserve"> SUM(#REF!,#REF!,#REF!,#REF!,#REF! )</f>
        <v>#REF!</v>
      </c>
      <c r="C20" s="31" t="e">
        <f xml:space="preserve"> SUM(#REF!,#REF!,#REF!,#REF!,#REF!)</f>
        <v>#REF!</v>
      </c>
      <c r="D20" s="31" t="e">
        <f xml:space="preserve"> SUM(#REF!,#REF!,#REF!,#REF!,#REF!)</f>
        <v>#REF!</v>
      </c>
      <c r="E20" s="31" t="e">
        <f xml:space="preserve"> SUM(#REF!,#REF!,#REF!,#REF!,#REF!)</f>
        <v>#REF!</v>
      </c>
      <c r="F20" s="31" t="e">
        <f xml:space="preserve"> SUM(#REF!,#REF!,#REF!,#REF!,#REF!)</f>
        <v>#REF!</v>
      </c>
      <c r="G20" s="31" t="e">
        <f xml:space="preserve"> SUM(#REF!,#REF!,#REF!,#REF!,#REF!)</f>
        <v>#REF!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"/>
  <sheetViews>
    <sheetView topLeftCell="A8" workbookViewId="0">
      <selection activeCell="Z2" sqref="Z2"/>
    </sheetView>
  </sheetViews>
  <sheetFormatPr defaultRowHeight="14.5" x14ac:dyDescent="0.35"/>
  <sheetData>
    <row r="1" spans="1:31" ht="37.5" x14ac:dyDescent="0.35">
      <c r="A1" s="32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4" t="s">
        <v>6</v>
      </c>
      <c r="H1" s="31"/>
      <c r="I1" s="32" t="s">
        <v>33</v>
      </c>
      <c r="J1" s="33" t="s">
        <v>1</v>
      </c>
      <c r="K1" s="33" t="s">
        <v>2</v>
      </c>
      <c r="L1" s="33" t="s">
        <v>3</v>
      </c>
      <c r="M1" s="33" t="s">
        <v>4</v>
      </c>
      <c r="N1" s="33" t="s">
        <v>5</v>
      </c>
      <c r="O1" s="34" t="s">
        <v>6</v>
      </c>
      <c r="P1" s="31"/>
      <c r="Q1" s="32" t="s">
        <v>0</v>
      </c>
      <c r="R1" s="33" t="s">
        <v>1</v>
      </c>
      <c r="S1" s="33" t="s">
        <v>2</v>
      </c>
      <c r="T1" s="33" t="s">
        <v>3</v>
      </c>
      <c r="U1" s="33" t="s">
        <v>4</v>
      </c>
      <c r="V1" s="33" t="s">
        <v>5</v>
      </c>
      <c r="W1" s="34" t="s">
        <v>6</v>
      </c>
      <c r="X1" s="31"/>
      <c r="Y1" s="32" t="s">
        <v>34</v>
      </c>
      <c r="Z1" s="33" t="s">
        <v>1</v>
      </c>
      <c r="AA1" s="33" t="s">
        <v>2</v>
      </c>
      <c r="AB1" s="33" t="s">
        <v>3</v>
      </c>
      <c r="AC1" s="33" t="s">
        <v>4</v>
      </c>
      <c r="AD1" s="33" t="s">
        <v>5</v>
      </c>
      <c r="AE1" s="34" t="s">
        <v>6</v>
      </c>
    </row>
    <row r="2" spans="1:31" ht="87.5" x14ac:dyDescent="0.35">
      <c r="A2" s="35" t="s">
        <v>7</v>
      </c>
      <c r="B2" s="25">
        <v>0</v>
      </c>
      <c r="C2" s="25">
        <v>17</v>
      </c>
      <c r="D2" s="25">
        <f>24*0.25</f>
        <v>6</v>
      </c>
      <c r="E2" s="25">
        <v>4.2000000000000003E-2</v>
      </c>
      <c r="F2" s="25">
        <v>0</v>
      </c>
      <c r="G2" s="26">
        <v>0</v>
      </c>
      <c r="H2" s="31"/>
      <c r="I2" s="35" t="s">
        <v>7</v>
      </c>
      <c r="J2" s="25">
        <v>0</v>
      </c>
      <c r="K2" s="25">
        <v>0.625</v>
      </c>
      <c r="L2" s="25">
        <v>0.125</v>
      </c>
      <c r="M2" s="25">
        <v>0.188</v>
      </c>
      <c r="N2" s="25">
        <v>0</v>
      </c>
      <c r="O2" s="26">
        <v>6.3E-2</v>
      </c>
      <c r="P2" s="31"/>
      <c r="Q2" s="35" t="s">
        <v>7</v>
      </c>
      <c r="R2" s="25">
        <v>0</v>
      </c>
      <c r="S2" s="25">
        <v>0.81299999999999994</v>
      </c>
      <c r="T2" s="25">
        <v>6.3E-2</v>
      </c>
      <c r="U2" s="25">
        <v>0.125</v>
      </c>
      <c r="V2" s="25">
        <v>0</v>
      </c>
      <c r="W2" s="26">
        <v>0</v>
      </c>
      <c r="X2" s="31"/>
      <c r="Y2" s="35" t="s">
        <v>7</v>
      </c>
      <c r="Z2" s="25">
        <v>0</v>
      </c>
      <c r="AA2" s="25">
        <v>0.82099999999999995</v>
      </c>
      <c r="AB2" s="25">
        <v>0.14299999999999999</v>
      </c>
      <c r="AC2" s="25">
        <v>3.5999999999999997E-2</v>
      </c>
      <c r="AD2" s="25">
        <v>0</v>
      </c>
      <c r="AE2" s="26">
        <v>0</v>
      </c>
    </row>
    <row r="3" spans="1:31" ht="62.5" x14ac:dyDescent="0.35">
      <c r="A3" s="36" t="s">
        <v>8</v>
      </c>
      <c r="B3" s="23">
        <v>0</v>
      </c>
      <c r="C3" s="23">
        <f>24*0.792</f>
        <v>19.008000000000003</v>
      </c>
      <c r="D3" s="23">
        <v>0.125</v>
      </c>
      <c r="E3" s="23">
        <v>8.3000000000000004E-2</v>
      </c>
      <c r="F3" s="23">
        <v>0</v>
      </c>
      <c r="G3" s="24">
        <v>0</v>
      </c>
      <c r="H3" s="31"/>
      <c r="I3" s="36" t="s">
        <v>8</v>
      </c>
      <c r="J3" s="23">
        <v>6.3E-2</v>
      </c>
      <c r="K3" s="23">
        <v>0.438</v>
      </c>
      <c r="L3" s="23">
        <v>0.188</v>
      </c>
      <c r="M3" s="23">
        <v>0.125</v>
      </c>
      <c r="N3" s="23">
        <v>6.3E-2</v>
      </c>
      <c r="O3" s="24">
        <v>0.125</v>
      </c>
      <c r="P3" s="31"/>
      <c r="Q3" s="36" t="s">
        <v>8</v>
      </c>
      <c r="R3" s="23">
        <v>0</v>
      </c>
      <c r="S3" s="23">
        <v>0.875</v>
      </c>
      <c r="T3" s="23">
        <v>6.3E-2</v>
      </c>
      <c r="U3" s="23">
        <v>6.3E-2</v>
      </c>
      <c r="V3" s="23">
        <v>0</v>
      </c>
      <c r="W3" s="24">
        <v>0</v>
      </c>
      <c r="X3" s="31"/>
      <c r="Y3" s="36" t="s">
        <v>8</v>
      </c>
      <c r="Z3" s="23">
        <v>0</v>
      </c>
      <c r="AA3" s="23">
        <v>0.78600000000000003</v>
      </c>
      <c r="AB3" s="23">
        <v>0.14299999999999999</v>
      </c>
      <c r="AC3" s="23">
        <v>7.0999999999999994E-2</v>
      </c>
      <c r="AD3" s="23">
        <v>0</v>
      </c>
      <c r="AE3" s="24">
        <v>0</v>
      </c>
    </row>
    <row r="4" spans="1:31" ht="87.5" x14ac:dyDescent="0.35">
      <c r="A4" s="35" t="s">
        <v>9</v>
      </c>
      <c r="B4" s="25">
        <v>0</v>
      </c>
      <c r="C4" s="25">
        <f>24*0.708</f>
        <v>16.991999999999997</v>
      </c>
      <c r="D4" s="25">
        <v>0.20799999999999999</v>
      </c>
      <c r="E4" s="25">
        <v>8.3000000000000004E-2</v>
      </c>
      <c r="F4" s="25">
        <v>0</v>
      </c>
      <c r="G4" s="26">
        <v>0</v>
      </c>
      <c r="H4" s="31"/>
      <c r="I4" s="35" t="s">
        <v>9</v>
      </c>
      <c r="J4" s="25">
        <v>0</v>
      </c>
      <c r="K4" s="25">
        <v>0.625</v>
      </c>
      <c r="L4" s="25">
        <v>0.25</v>
      </c>
      <c r="M4" s="25">
        <v>6.3E-2</v>
      </c>
      <c r="N4" s="25">
        <v>0</v>
      </c>
      <c r="O4" s="26">
        <v>6.3E-2</v>
      </c>
      <c r="P4" s="31"/>
      <c r="Q4" s="35" t="s">
        <v>9</v>
      </c>
      <c r="R4" s="25">
        <v>0</v>
      </c>
      <c r="S4" s="25">
        <v>0.75</v>
      </c>
      <c r="T4" s="25">
        <v>0.188</v>
      </c>
      <c r="U4" s="25">
        <v>6.3E-2</v>
      </c>
      <c r="V4" s="25">
        <v>0</v>
      </c>
      <c r="W4" s="26">
        <v>0</v>
      </c>
      <c r="X4" s="31"/>
      <c r="Y4" s="35" t="s">
        <v>9</v>
      </c>
      <c r="Z4" s="25">
        <v>0</v>
      </c>
      <c r="AA4" s="25">
        <v>0.82099999999999995</v>
      </c>
      <c r="AB4" s="25">
        <v>0.14299999999999999</v>
      </c>
      <c r="AC4" s="25">
        <v>3.5999999999999997E-2</v>
      </c>
      <c r="AD4" s="25">
        <v>0</v>
      </c>
      <c r="AE4" s="26">
        <v>0</v>
      </c>
    </row>
    <row r="5" spans="1:31" ht="75" x14ac:dyDescent="0.35">
      <c r="A5" s="36" t="s">
        <v>10</v>
      </c>
      <c r="B5" s="23">
        <v>0</v>
      </c>
      <c r="C5" s="23">
        <f>+ 24*0.667</f>
        <v>16.008000000000003</v>
      </c>
      <c r="D5" s="23">
        <v>0.16700000000000001</v>
      </c>
      <c r="E5" s="23">
        <v>8.3000000000000004E-2</v>
      </c>
      <c r="F5" s="23">
        <v>8.3000000000000004E-2</v>
      </c>
      <c r="G5" s="24">
        <v>0</v>
      </c>
      <c r="H5" s="31"/>
      <c r="I5" s="36" t="s">
        <v>10</v>
      </c>
      <c r="J5" s="23">
        <v>0</v>
      </c>
      <c r="K5" s="23">
        <v>0.313</v>
      </c>
      <c r="L5" s="23">
        <v>0.375</v>
      </c>
      <c r="M5" s="23">
        <v>0.188</v>
      </c>
      <c r="N5" s="23">
        <v>6.3E-2</v>
      </c>
      <c r="O5" s="24">
        <v>6.3E-2</v>
      </c>
      <c r="P5" s="31"/>
      <c r="Q5" s="36" t="s">
        <v>10</v>
      </c>
      <c r="R5" s="23">
        <v>6.3E-2</v>
      </c>
      <c r="S5" s="23">
        <v>0.75</v>
      </c>
      <c r="T5" s="23">
        <v>6.3E-2</v>
      </c>
      <c r="U5" s="23">
        <v>6.3E-2</v>
      </c>
      <c r="V5" s="23">
        <v>6.3E-2</v>
      </c>
      <c r="W5" s="24">
        <v>0</v>
      </c>
      <c r="X5" s="31"/>
      <c r="Y5" s="36" t="s">
        <v>10</v>
      </c>
      <c r="Z5" s="23">
        <v>0</v>
      </c>
      <c r="AA5" s="23">
        <v>0.67900000000000005</v>
      </c>
      <c r="AB5" s="23">
        <v>0.25</v>
      </c>
      <c r="AC5" s="23">
        <v>3.5999999999999997E-2</v>
      </c>
      <c r="AD5" s="23">
        <v>3.5999999999999997E-2</v>
      </c>
      <c r="AE5" s="24">
        <v>0</v>
      </c>
    </row>
    <row r="6" spans="1:31" ht="62.5" x14ac:dyDescent="0.35">
      <c r="A6" s="35" t="s">
        <v>11</v>
      </c>
      <c r="B6" s="25">
        <v>0</v>
      </c>
      <c r="C6" s="25">
        <f>24*0.833</f>
        <v>19.991999999999997</v>
      </c>
      <c r="D6" s="25">
        <v>0.125</v>
      </c>
      <c r="E6" s="25">
        <v>4.2000000000000003E-2</v>
      </c>
      <c r="F6" s="25">
        <v>0</v>
      </c>
      <c r="G6" s="26">
        <v>0</v>
      </c>
      <c r="H6" s="31"/>
      <c r="I6" s="35" t="s">
        <v>11</v>
      </c>
      <c r="J6" s="25">
        <v>0</v>
      </c>
      <c r="K6" s="25">
        <v>0.5</v>
      </c>
      <c r="L6" s="25">
        <v>0.125</v>
      </c>
      <c r="M6" s="25">
        <v>0.25</v>
      </c>
      <c r="N6" s="25">
        <v>0.125</v>
      </c>
      <c r="O6" s="26">
        <v>0</v>
      </c>
      <c r="P6" s="31"/>
      <c r="Q6" s="35" t="s">
        <v>11</v>
      </c>
      <c r="R6" s="25">
        <v>0</v>
      </c>
      <c r="S6" s="25">
        <v>0.875</v>
      </c>
      <c r="T6" s="25">
        <v>6.3E-2</v>
      </c>
      <c r="U6" s="25">
        <v>6.3E-2</v>
      </c>
      <c r="V6" s="25">
        <v>0</v>
      </c>
      <c r="W6" s="26">
        <v>0</v>
      </c>
      <c r="X6" s="31"/>
      <c r="Y6" s="35" t="s">
        <v>11</v>
      </c>
      <c r="Z6" s="25">
        <v>0</v>
      </c>
      <c r="AA6" s="25">
        <v>0.85699999999999998</v>
      </c>
      <c r="AB6" s="25">
        <v>0.107</v>
      </c>
      <c r="AC6" s="25">
        <v>3.5999999999999997E-2</v>
      </c>
      <c r="AD6" s="25">
        <v>0</v>
      </c>
      <c r="AE6" s="26">
        <v>0</v>
      </c>
    </row>
    <row r="7" spans="1:31" ht="50" x14ac:dyDescent="0.35">
      <c r="A7" s="36" t="s">
        <v>12</v>
      </c>
      <c r="B7" s="23">
        <v>0</v>
      </c>
      <c r="C7" s="23">
        <f>24*0.667</f>
        <v>16.008000000000003</v>
      </c>
      <c r="D7" s="23">
        <v>0.16700000000000001</v>
      </c>
      <c r="E7" s="23">
        <v>0.125</v>
      </c>
      <c r="F7" s="23">
        <v>4.2000000000000003E-2</v>
      </c>
      <c r="G7" s="24">
        <v>0</v>
      </c>
      <c r="H7" s="31"/>
      <c r="I7" s="36" t="s">
        <v>12</v>
      </c>
      <c r="J7" s="23">
        <v>0</v>
      </c>
      <c r="K7" s="23">
        <v>0.438</v>
      </c>
      <c r="L7" s="23">
        <v>6.3E-2</v>
      </c>
      <c r="M7" s="23">
        <v>0.188</v>
      </c>
      <c r="N7" s="23">
        <v>0.125</v>
      </c>
      <c r="O7" s="24">
        <v>0.188</v>
      </c>
      <c r="P7" s="31"/>
      <c r="Q7" s="36" t="s">
        <v>12</v>
      </c>
      <c r="R7" s="23">
        <v>0</v>
      </c>
      <c r="S7" s="23">
        <v>0.68799999999999994</v>
      </c>
      <c r="T7" s="23">
        <v>0.188</v>
      </c>
      <c r="U7" s="23">
        <v>0.125</v>
      </c>
      <c r="V7" s="23">
        <v>0</v>
      </c>
      <c r="W7" s="24">
        <v>0</v>
      </c>
      <c r="X7" s="31"/>
      <c r="Y7" s="36" t="s">
        <v>12</v>
      </c>
      <c r="Z7" s="23">
        <v>3.5999999999999997E-2</v>
      </c>
      <c r="AA7" s="23">
        <v>0.78600000000000003</v>
      </c>
      <c r="AB7" s="23">
        <v>0.14299999999999999</v>
      </c>
      <c r="AC7" s="23">
        <v>3.5999999999999997E-2</v>
      </c>
      <c r="AD7" s="23">
        <v>0</v>
      </c>
      <c r="AE7" s="24">
        <v>0</v>
      </c>
    </row>
    <row r="8" spans="1:31" ht="37.5" x14ac:dyDescent="0.35">
      <c r="A8" s="35" t="s">
        <v>13</v>
      </c>
      <c r="B8" s="25">
        <v>0</v>
      </c>
      <c r="C8" s="25">
        <f>24*0.625</f>
        <v>15</v>
      </c>
      <c r="D8" s="25">
        <v>0.16700000000000001</v>
      </c>
      <c r="E8" s="25">
        <v>0.16700000000000001</v>
      </c>
      <c r="F8" s="25">
        <v>4.2000000000000003E-2</v>
      </c>
      <c r="G8" s="26">
        <v>0</v>
      </c>
      <c r="H8" s="31"/>
      <c r="I8" s="35" t="s">
        <v>13</v>
      </c>
      <c r="J8" s="25">
        <v>0</v>
      </c>
      <c r="K8" s="25">
        <v>0.375</v>
      </c>
      <c r="L8" s="25">
        <v>0.25</v>
      </c>
      <c r="M8" s="25">
        <v>0.188</v>
      </c>
      <c r="N8" s="25">
        <v>0.125</v>
      </c>
      <c r="O8" s="26">
        <v>6.3E-2</v>
      </c>
      <c r="P8" s="31"/>
      <c r="Q8" s="35" t="s">
        <v>13</v>
      </c>
      <c r="R8" s="25">
        <v>6.3E-2</v>
      </c>
      <c r="S8" s="25">
        <v>0.68799999999999994</v>
      </c>
      <c r="T8" s="25">
        <v>6.3E-2</v>
      </c>
      <c r="U8" s="25">
        <v>0.125</v>
      </c>
      <c r="V8" s="25">
        <v>6.3E-2</v>
      </c>
      <c r="W8" s="26">
        <v>0</v>
      </c>
      <c r="X8" s="31"/>
      <c r="Y8" s="35" t="s">
        <v>13</v>
      </c>
      <c r="Z8" s="25">
        <v>0</v>
      </c>
      <c r="AA8" s="25">
        <v>0.82099999999999995</v>
      </c>
      <c r="AB8" s="25">
        <v>0.14299999999999999</v>
      </c>
      <c r="AC8" s="25">
        <v>3.5999999999999997E-2</v>
      </c>
      <c r="AD8" s="25">
        <v>0</v>
      </c>
      <c r="AE8" s="26">
        <v>0</v>
      </c>
    </row>
    <row r="9" spans="1:31" ht="50.5" thickBot="1" x14ac:dyDescent="0.4">
      <c r="A9" s="37" t="s">
        <v>14</v>
      </c>
      <c r="B9" s="27">
        <v>0</v>
      </c>
      <c r="C9" s="27">
        <f>24*0.792</f>
        <v>19.008000000000003</v>
      </c>
      <c r="D9" s="27">
        <v>0.125</v>
      </c>
      <c r="E9" s="27">
        <v>8.3000000000000004E-2</v>
      </c>
      <c r="F9" s="27">
        <v>0</v>
      </c>
      <c r="G9" s="28">
        <v>0</v>
      </c>
      <c r="H9" s="31"/>
      <c r="I9" s="37" t="s">
        <v>14</v>
      </c>
      <c r="J9" s="27">
        <v>0</v>
      </c>
      <c r="K9" s="27">
        <v>0.438</v>
      </c>
      <c r="L9" s="27">
        <v>0.313</v>
      </c>
      <c r="M9" s="27">
        <v>0.188</v>
      </c>
      <c r="N9" s="27">
        <v>0</v>
      </c>
      <c r="O9" s="28">
        <v>6.3E-2</v>
      </c>
      <c r="P9" s="31"/>
      <c r="Q9" s="37" t="s">
        <v>14</v>
      </c>
      <c r="R9" s="27">
        <v>0</v>
      </c>
      <c r="S9" s="27">
        <v>0.75</v>
      </c>
      <c r="T9" s="27">
        <v>0.188</v>
      </c>
      <c r="U9" s="27">
        <v>0</v>
      </c>
      <c r="V9" s="27">
        <v>6.3E-2</v>
      </c>
      <c r="W9" s="28">
        <v>0</v>
      </c>
      <c r="X9" s="31"/>
      <c r="Y9" s="37" t="s">
        <v>14</v>
      </c>
      <c r="Z9" s="27">
        <v>0</v>
      </c>
      <c r="AA9" s="27">
        <v>0.78600000000000003</v>
      </c>
      <c r="AB9" s="27">
        <v>0.214</v>
      </c>
      <c r="AC9" s="27">
        <v>0</v>
      </c>
      <c r="AD9" s="27">
        <v>0</v>
      </c>
      <c r="AE9" s="28">
        <v>0</v>
      </c>
    </row>
    <row r="11" spans="1:31" x14ac:dyDescent="0.35">
      <c r="A11" t="s">
        <v>0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</row>
    <row r="12" spans="1:31" x14ac:dyDescent="0.35">
      <c r="A12" t="s">
        <v>21</v>
      </c>
      <c r="B12">
        <v>0</v>
      </c>
      <c r="C12">
        <v>11</v>
      </c>
      <c r="D12">
        <v>8</v>
      </c>
      <c r="E12">
        <v>3</v>
      </c>
      <c r="F12">
        <v>1</v>
      </c>
      <c r="G12">
        <v>1</v>
      </c>
    </row>
    <row r="13" spans="1:31" x14ac:dyDescent="0.35">
      <c r="A13" t="s">
        <v>22</v>
      </c>
      <c r="B13">
        <v>0</v>
      </c>
      <c r="C13">
        <v>8</v>
      </c>
      <c r="D13">
        <v>5</v>
      </c>
      <c r="E13">
        <v>5</v>
      </c>
      <c r="F13">
        <v>5</v>
      </c>
      <c r="G13">
        <v>0</v>
      </c>
    </row>
    <row r="14" spans="1:31" x14ac:dyDescent="0.35">
      <c r="A14" t="s">
        <v>23</v>
      </c>
      <c r="B14">
        <v>0</v>
      </c>
      <c r="C14">
        <v>7</v>
      </c>
      <c r="D14">
        <v>10</v>
      </c>
      <c r="E14">
        <v>5</v>
      </c>
      <c r="F14">
        <v>2</v>
      </c>
      <c r="G14">
        <v>0</v>
      </c>
    </row>
    <row r="15" spans="1:31" x14ac:dyDescent="0.35">
      <c r="A15" t="s">
        <v>24</v>
      </c>
      <c r="B15">
        <v>0</v>
      </c>
      <c r="C15">
        <v>7</v>
      </c>
      <c r="D15">
        <v>7</v>
      </c>
      <c r="E15">
        <v>6</v>
      </c>
      <c r="F15">
        <v>3</v>
      </c>
      <c r="G15">
        <v>1</v>
      </c>
    </row>
    <row r="16" spans="1:31" x14ac:dyDescent="0.35">
      <c r="A16" t="s">
        <v>25</v>
      </c>
      <c r="B16">
        <v>1</v>
      </c>
      <c r="C16">
        <v>13</v>
      </c>
      <c r="D16">
        <v>8</v>
      </c>
      <c r="E16">
        <v>3</v>
      </c>
      <c r="F16">
        <v>1</v>
      </c>
      <c r="G16">
        <v>0</v>
      </c>
    </row>
    <row r="17" spans="1:7" x14ac:dyDescent="0.35">
      <c r="A17" t="s">
        <v>26</v>
      </c>
      <c r="B17">
        <v>0</v>
      </c>
      <c r="C17">
        <v>8</v>
      </c>
      <c r="D17">
        <v>7</v>
      </c>
      <c r="E17">
        <v>3</v>
      </c>
      <c r="F17">
        <v>2</v>
      </c>
      <c r="G17">
        <v>2</v>
      </c>
    </row>
    <row r="18" spans="1:7" x14ac:dyDescent="0.35">
      <c r="A18" t="s">
        <v>27</v>
      </c>
      <c r="B18">
        <v>0</v>
      </c>
      <c r="C18">
        <v>8</v>
      </c>
      <c r="D18">
        <v>6</v>
      </c>
      <c r="E18">
        <v>8</v>
      </c>
      <c r="F18">
        <v>1</v>
      </c>
      <c r="G18">
        <v>1</v>
      </c>
    </row>
    <row r="19" spans="1:7" x14ac:dyDescent="0.35">
      <c r="A19" t="s">
        <v>28</v>
      </c>
      <c r="B19">
        <v>0</v>
      </c>
      <c r="C19">
        <v>7</v>
      </c>
      <c r="D19">
        <v>10</v>
      </c>
      <c r="E19">
        <v>4</v>
      </c>
      <c r="F19">
        <v>3</v>
      </c>
      <c r="G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Krista Shuckerow</dc:creator>
  <cp:lastModifiedBy>Krista Shuckerow</cp:lastModifiedBy>
  <dcterms:created xsi:type="dcterms:W3CDTF">2016-04-10T05:40:56Z</dcterms:created>
  <dcterms:modified xsi:type="dcterms:W3CDTF">2016-04-10T13:49:15Z</dcterms:modified>
</cp:coreProperties>
</file>