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9345" yWindow="195" windowWidth="15195" windowHeight="11310"/>
  </bookViews>
  <sheets>
    <sheet name="제1작업" sheetId="8" r:id="rId1"/>
    <sheet name="제2작업" sheetId="3" r:id="rId2"/>
    <sheet name="제3작업" sheetId="4" r:id="rId3"/>
    <sheet name="제4작업" sheetId="10" r:id="rId4"/>
  </sheets>
  <definedNames>
    <definedName name="_xlnm._FilterDatabase" localSheetId="1" hidden="1">제2작업!$B$2:$H$10</definedName>
    <definedName name="_xlnm.Criteria" localSheetId="1">제2작업!$B$13:$C$14</definedName>
    <definedName name="_xlnm.Extract" localSheetId="1">제2작업!$B$18:$E$18</definedName>
    <definedName name="용량">제1작업!$F$5:$F$12</definedName>
  </definedName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J14" i="8" l="1"/>
  <c r="E14" i="8"/>
  <c r="J6" i="8"/>
  <c r="J7" i="8"/>
  <c r="J8" i="8"/>
  <c r="J9" i="8"/>
  <c r="J10" i="8"/>
  <c r="J11" i="8"/>
  <c r="J12" i="8"/>
  <c r="J5" i="8"/>
  <c r="I6" i="8"/>
  <c r="I7" i="8"/>
  <c r="I8" i="8"/>
  <c r="I9" i="8"/>
  <c r="I10" i="8"/>
  <c r="I11" i="8"/>
  <c r="I12" i="8"/>
  <c r="J13" i="8" l="1"/>
  <c r="E13" i="8"/>
  <c r="I5" i="8"/>
</calcChain>
</file>

<file path=xl/sharedStrings.xml><?xml version="1.0" encoding="utf-8"?>
<sst xmlns="http://schemas.openxmlformats.org/spreadsheetml/2006/main" count="105" uniqueCount="46">
  <si>
    <t>**</t>
  </si>
  <si>
    <t>총합계</t>
  </si>
  <si>
    <t>한국전자</t>
    <phoneticPr fontId="4" type="noConversion"/>
  </si>
  <si>
    <t>설치 시공사</t>
    <phoneticPr fontId="4" type="noConversion"/>
  </si>
  <si>
    <t>그린에너지</t>
    <phoneticPr fontId="4" type="noConversion"/>
  </si>
  <si>
    <t>미래전자</t>
    <phoneticPr fontId="4" type="noConversion"/>
  </si>
  <si>
    <t>미래전자</t>
    <phoneticPr fontId="4" type="noConversion"/>
  </si>
  <si>
    <t>그린에너지</t>
    <phoneticPr fontId="4" type="noConversion"/>
  </si>
  <si>
    <t>한국전자</t>
    <phoneticPr fontId="4" type="noConversion"/>
  </si>
  <si>
    <t>사업장</t>
    <phoneticPr fontId="4" type="noConversion"/>
  </si>
  <si>
    <t>청호저수지</t>
    <phoneticPr fontId="4" type="noConversion"/>
  </si>
  <si>
    <t>용당저수지</t>
    <phoneticPr fontId="4" type="noConversion"/>
  </si>
  <si>
    <t>지평저수지</t>
    <phoneticPr fontId="4" type="noConversion"/>
  </si>
  <si>
    <t>보령댐</t>
    <phoneticPr fontId="4" type="noConversion"/>
  </si>
  <si>
    <t>운문댐</t>
    <phoneticPr fontId="4" type="noConversion"/>
  </si>
  <si>
    <t>오창저수지</t>
    <phoneticPr fontId="4" type="noConversion"/>
  </si>
  <si>
    <t>형태</t>
  </si>
  <si>
    <t>형태</t>
    <phoneticPr fontId="3" type="noConversion"/>
  </si>
  <si>
    <t>프레임형</t>
  </si>
  <si>
    <t>프레임형</t>
    <phoneticPr fontId="4" type="noConversion"/>
  </si>
  <si>
    <t>구조체형</t>
  </si>
  <si>
    <t>구조체형</t>
    <phoneticPr fontId="4" type="noConversion"/>
  </si>
  <si>
    <t>부력일체형</t>
  </si>
  <si>
    <t>부력일체형</t>
    <phoneticPr fontId="4" type="noConversion"/>
  </si>
  <si>
    <t>구조체형</t>
    <phoneticPr fontId="4" type="noConversion"/>
  </si>
  <si>
    <t>용량
(Kw)</t>
    <phoneticPr fontId="4" type="noConversion"/>
  </si>
  <si>
    <t>개수 : 사업장</t>
  </si>
  <si>
    <t>2015년</t>
  </si>
  <si>
    <t>2016년</t>
  </si>
  <si>
    <t>2017년</t>
  </si>
  <si>
    <t>발전규모
(Kw)</t>
    <phoneticPr fontId="4" type="noConversion"/>
  </si>
  <si>
    <t>설치비용</t>
    <phoneticPr fontId="4" type="noConversion"/>
  </si>
  <si>
    <t>보조 지원금</t>
    <phoneticPr fontId="4" type="noConversion"/>
  </si>
  <si>
    <t>최저 용량(Kw)</t>
    <phoneticPr fontId="4" type="noConversion"/>
  </si>
  <si>
    <t>평균 : 발전규모(Kw)</t>
  </si>
  <si>
    <t>&lt;&gt;한국전자</t>
    <phoneticPr fontId="4" type="noConversion"/>
  </si>
  <si>
    <t>&gt;=1000</t>
    <phoneticPr fontId="3" type="noConversion"/>
  </si>
  <si>
    <t>설치일</t>
  </si>
  <si>
    <t>설치일</t>
    <phoneticPr fontId="4" type="noConversion"/>
  </si>
  <si>
    <t>설치 요일</t>
    <phoneticPr fontId="4" type="noConversion"/>
  </si>
  <si>
    <t>경남합천댐</t>
  </si>
  <si>
    <t>경남합천댐</t>
    <phoneticPr fontId="4" type="noConversion"/>
  </si>
  <si>
    <t>당진화력발전소</t>
    <phoneticPr fontId="4" type="noConversion"/>
  </si>
  <si>
    <t>설치 시공사</t>
    <phoneticPr fontId="4" type="noConversion"/>
  </si>
  <si>
    <t>부력일체형 설치비용의 평균</t>
    <phoneticPr fontId="4" type="noConversion"/>
  </si>
  <si>
    <t>용당저수지의 발전규모(Kw) 순위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</si>
</sst>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7" formatCode="#,##0_);[Red]\(#,##0\)"/>
    <numFmt numFmtId="178" formatCode="?,??0&quot;원&quot;"/>
    <numFmt numFmtId="179" formatCode="#,##0_ 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굴림"/>
      <family val="3"/>
      <charset val="129"/>
    </font>
    <font>
      <sz val="11"/>
      <name val="굴림"/>
      <family val="3"/>
      <charset val="129"/>
    </font>
    <font>
      <sz val="11"/>
      <color theme="0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/>
  </cellStyleXfs>
  <cellXfs count="58">
    <xf numFmtId="0" fontId="0" fillId="0" borderId="0" xfId="0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pivotButton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2" borderId="1" xfId="2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 wrapText="1"/>
    </xf>
    <xf numFmtId="0" fontId="7" fillId="2" borderId="3" xfId="2" applyFont="1" applyFill="1" applyBorder="1" applyAlignment="1">
      <alignment horizontal="center" vertical="center" wrapText="1"/>
    </xf>
    <xf numFmtId="0" fontId="7" fillId="0" borderId="10" xfId="2" applyFont="1" applyBorder="1" applyAlignment="1">
      <alignment horizontal="center" vertical="center" wrapText="1"/>
    </xf>
    <xf numFmtId="0" fontId="7" fillId="0" borderId="11" xfId="2" applyNumberFormat="1" applyFont="1" applyBorder="1" applyAlignment="1">
      <alignment horizontal="center" vertical="center"/>
    </xf>
    <xf numFmtId="14" fontId="7" fillId="0" borderId="11" xfId="1" applyNumberFormat="1" applyFont="1" applyBorder="1" applyAlignment="1">
      <alignment horizontal="center" vertical="center"/>
    </xf>
    <xf numFmtId="0" fontId="7" fillId="0" borderId="22" xfId="2" applyNumberFormat="1" applyFont="1" applyBorder="1" applyAlignment="1">
      <alignment horizontal="center" vertical="center"/>
    </xf>
    <xf numFmtId="0" fontId="7" fillId="0" borderId="5" xfId="2" applyNumberFormat="1" applyFont="1" applyBorder="1" applyAlignment="1">
      <alignment horizontal="center" vertical="center"/>
    </xf>
    <xf numFmtId="0" fontId="7" fillId="0" borderId="6" xfId="2" applyNumberFormat="1" applyFont="1" applyBorder="1" applyAlignment="1">
      <alignment horizontal="center" vertical="center"/>
    </xf>
    <xf numFmtId="14" fontId="7" fillId="0" borderId="6" xfId="1" applyNumberFormat="1" applyFont="1" applyBorder="1" applyAlignment="1">
      <alignment horizontal="center" vertical="center"/>
    </xf>
    <xf numFmtId="0" fontId="7" fillId="0" borderId="12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/>
    </xf>
    <xf numFmtId="14" fontId="7" fillId="0" borderId="13" xfId="1" applyNumberFormat="1" applyFont="1" applyBorder="1" applyAlignment="1">
      <alignment horizontal="center" vertical="center"/>
    </xf>
    <xf numFmtId="0" fontId="7" fillId="0" borderId="7" xfId="2" quotePrefix="1" applyFont="1" applyBorder="1" applyAlignment="1">
      <alignment horizontal="center" vertical="center"/>
    </xf>
    <xf numFmtId="0" fontId="7" fillId="2" borderId="7" xfId="2" applyFont="1" applyFill="1" applyBorder="1" applyAlignment="1">
      <alignment horizontal="center" vertical="center"/>
    </xf>
    <xf numFmtId="0" fontId="7" fillId="0" borderId="7" xfId="2" quotePrefix="1" applyFont="1" applyFill="1" applyBorder="1" applyAlignment="1">
      <alignment horizontal="center" vertical="center"/>
    </xf>
    <xf numFmtId="41" fontId="7" fillId="0" borderId="4" xfId="1" quotePrefix="1" applyFont="1" applyBorder="1" applyAlignment="1">
      <alignment horizontal="center" vertical="center"/>
    </xf>
    <xf numFmtId="177" fontId="7" fillId="0" borderId="11" xfId="1" applyNumberFormat="1" applyFont="1" applyBorder="1" applyAlignment="1">
      <alignment horizontal="right" vertical="center"/>
    </xf>
    <xf numFmtId="177" fontId="7" fillId="0" borderId="6" xfId="1" applyNumberFormat="1" applyFont="1" applyBorder="1" applyAlignment="1">
      <alignment horizontal="right" vertical="center"/>
    </xf>
    <xf numFmtId="177" fontId="7" fillId="0" borderId="13" xfId="1" applyNumberFormat="1" applyFont="1" applyBorder="1" applyAlignment="1">
      <alignment horizontal="right" vertical="center"/>
    </xf>
    <xf numFmtId="41" fontId="7" fillId="0" borderId="11" xfId="1" applyFont="1" applyBorder="1" applyAlignment="1">
      <alignment horizontal="right" vertical="center"/>
    </xf>
    <xf numFmtId="14" fontId="7" fillId="0" borderId="6" xfId="1" applyNumberFormat="1" applyFont="1" applyFill="1" applyBorder="1" applyAlignment="1">
      <alignment horizontal="center" vertical="center"/>
    </xf>
    <xf numFmtId="0" fontId="7" fillId="0" borderId="23" xfId="2" applyNumberFormat="1" applyFont="1" applyFill="1" applyBorder="1" applyAlignment="1">
      <alignment horizontal="center" vertical="center"/>
    </xf>
    <xf numFmtId="178" fontId="7" fillId="0" borderId="11" xfId="1" applyNumberFormat="1" applyFont="1" applyBorder="1" applyAlignment="1">
      <alignment horizontal="right" vertical="center"/>
    </xf>
    <xf numFmtId="178" fontId="7" fillId="0" borderId="6" xfId="1" applyNumberFormat="1" applyFont="1" applyBorder="1" applyAlignment="1">
      <alignment horizontal="right" vertical="center"/>
    </xf>
    <xf numFmtId="178" fontId="7" fillId="0" borderId="13" xfId="1" applyNumberFormat="1" applyFont="1" applyBorder="1" applyAlignment="1">
      <alignment horizontal="right" vertical="center"/>
    </xf>
    <xf numFmtId="14" fontId="7" fillId="0" borderId="8" xfId="1" quotePrefix="1" applyNumberFormat="1" applyFont="1" applyBorder="1" applyAlignment="1">
      <alignment horizontal="center" vertical="center"/>
    </xf>
    <xf numFmtId="178" fontId="6" fillId="0" borderId="0" xfId="1" applyNumberFormat="1" applyFont="1" applyAlignment="1">
      <alignment vertical="center"/>
    </xf>
    <xf numFmtId="178" fontId="7" fillId="0" borderId="27" xfId="1" applyNumberFormat="1" applyFont="1" applyFill="1" applyBorder="1" applyAlignment="1">
      <alignment horizontal="right" vertical="center"/>
    </xf>
    <xf numFmtId="0" fontId="7" fillId="0" borderId="29" xfId="2" applyNumberFormat="1" applyFont="1" applyFill="1" applyBorder="1" applyAlignment="1">
      <alignment horizontal="center" vertical="center"/>
    </xf>
    <xf numFmtId="14" fontId="7" fillId="0" borderId="13" xfId="1" applyNumberFormat="1" applyFont="1" applyFill="1" applyBorder="1" applyAlignment="1">
      <alignment horizontal="center" vertical="center"/>
    </xf>
    <xf numFmtId="178" fontId="7" fillId="0" borderId="30" xfId="1" applyNumberFormat="1" applyFont="1" applyFill="1" applyBorder="1" applyAlignment="1">
      <alignment horizontal="right" vertical="center"/>
    </xf>
    <xf numFmtId="0" fontId="7" fillId="2" borderId="6" xfId="2" applyFont="1" applyFill="1" applyBorder="1" applyAlignment="1">
      <alignment horizontal="center" vertical="center" wrapText="1"/>
    </xf>
    <xf numFmtId="0" fontId="5" fillId="0" borderId="6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79" fontId="7" fillId="0" borderId="26" xfId="1" quotePrefix="1" applyNumberFormat="1" applyFont="1" applyFill="1" applyBorder="1" applyAlignment="1">
      <alignment horizontal="right" vertical="center"/>
    </xf>
    <xf numFmtId="0" fontId="8" fillId="0" borderId="24" xfId="2" applyFont="1" applyFill="1" applyBorder="1" applyAlignment="1">
      <alignment horizontal="center" vertical="center"/>
    </xf>
    <xf numFmtId="0" fontId="8" fillId="0" borderId="25" xfId="2" applyFont="1" applyFill="1" applyBorder="1" applyAlignment="1">
      <alignment horizontal="center" vertical="center" wrapText="1"/>
    </xf>
    <xf numFmtId="0" fontId="8" fillId="0" borderId="28" xfId="2" applyFont="1" applyFill="1" applyBorder="1" applyAlignment="1">
      <alignment horizontal="center" vertical="center" wrapText="1"/>
    </xf>
    <xf numFmtId="0" fontId="7" fillId="0" borderId="14" xfId="2" applyFont="1" applyFill="1" applyBorder="1" applyAlignment="1">
      <alignment horizontal="center" vertical="center"/>
    </xf>
    <xf numFmtId="0" fontId="7" fillId="0" borderId="15" xfId="2" applyFont="1" applyFill="1" applyBorder="1" applyAlignment="1">
      <alignment horizontal="center" vertical="center"/>
    </xf>
    <xf numFmtId="0" fontId="7" fillId="0" borderId="9" xfId="2" applyFont="1" applyFill="1" applyBorder="1" applyAlignment="1">
      <alignment horizontal="center" vertical="center"/>
    </xf>
    <xf numFmtId="0" fontId="7" fillId="0" borderId="16" xfId="2" quotePrefix="1" applyFont="1" applyBorder="1" applyAlignment="1">
      <alignment horizontal="center" vertical="center"/>
    </xf>
    <xf numFmtId="0" fontId="7" fillId="0" borderId="21" xfId="2" quotePrefix="1" applyFont="1" applyBorder="1" applyAlignment="1">
      <alignment horizontal="center" vertical="center"/>
    </xf>
    <xf numFmtId="0" fontId="7" fillId="0" borderId="17" xfId="2" applyFont="1" applyFill="1" applyBorder="1" applyAlignment="1">
      <alignment horizontal="center" vertical="center"/>
    </xf>
    <xf numFmtId="0" fontId="7" fillId="0" borderId="18" xfId="2" applyFont="1" applyFill="1" applyBorder="1" applyAlignment="1">
      <alignment horizontal="center" vertical="center"/>
    </xf>
    <xf numFmtId="0" fontId="7" fillId="0" borderId="19" xfId="2" applyFont="1" applyFill="1" applyBorder="1" applyAlignment="1">
      <alignment horizontal="center" vertical="center"/>
    </xf>
    <xf numFmtId="0" fontId="7" fillId="0" borderId="20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">
    <cellStyle name="쉼표 [0]" xfId="1" builtinId="6"/>
    <cellStyle name="표준" xfId="0" builtinId="0"/>
    <cellStyle name="표준_제1작업" xfId="2"/>
  </cellStyles>
  <dxfs count="13">
    <dxf>
      <numFmt numFmtId="33" formatCode="_-* #,##0_-;\-* #,##0_-;_-* &quot;-&quot;_-;_-@_-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굴림"/>
        <scheme val="none"/>
      </font>
      <numFmt numFmtId="178" formatCode="?,??0&quot;원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굴림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굴림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굴림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ko-KR" sz="2000"/>
              <a:t>부력일체형 및 구조체형의 태양광 설치 현황</a:t>
            </a:r>
          </a:p>
        </c:rich>
      </c:tx>
      <c:overlay val="0"/>
      <c:spPr>
        <a:solidFill>
          <a:schemeClr val="bg1"/>
        </a:solidFill>
        <a:ln>
          <a:solidFill>
            <a:schemeClr val="tx1"/>
          </a:solidFill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제1작업!$H$4</c:f>
              <c:strCache>
                <c:ptCount val="1"/>
                <c:pt idx="0">
                  <c:v>설치비용</c:v>
                </c:pt>
              </c:strCache>
            </c:strRef>
          </c:tx>
          <c:invertIfNegative val="0"/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(제1작업!$B$5:$B$9,제1작업!$B$12)</c:f>
              <c:strCache>
                <c:ptCount val="6"/>
                <c:pt idx="0">
                  <c:v>경남합천댐</c:v>
                </c:pt>
                <c:pt idx="1">
                  <c:v>지평저수지</c:v>
                </c:pt>
                <c:pt idx="2">
                  <c:v>운문댐</c:v>
                </c:pt>
                <c:pt idx="3">
                  <c:v>청호저수지</c:v>
                </c:pt>
                <c:pt idx="4">
                  <c:v>보령댐</c:v>
                </c:pt>
                <c:pt idx="5">
                  <c:v>당진화력발전소</c:v>
                </c:pt>
              </c:strCache>
            </c:strRef>
          </c:cat>
          <c:val>
            <c:numRef>
              <c:f>(제1작업!$H$5:$H$9,제1작업!$H$12)</c:f>
              <c:numCache>
                <c:formatCode>?,??0"원"</c:formatCode>
                <c:ptCount val="6"/>
                <c:pt idx="0">
                  <c:v>15360000</c:v>
                </c:pt>
                <c:pt idx="1">
                  <c:v>27860000</c:v>
                </c:pt>
                <c:pt idx="2">
                  <c:v>8830000</c:v>
                </c:pt>
                <c:pt idx="3">
                  <c:v>5500000</c:v>
                </c:pt>
                <c:pt idx="4">
                  <c:v>32760000</c:v>
                </c:pt>
                <c:pt idx="5">
                  <c:v>18120000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1816704"/>
        <c:axId val="71818240"/>
      </c:barChart>
      <c:lineChart>
        <c:grouping val="standard"/>
        <c:varyColors val="0"/>
        <c:ser>
          <c:idx val="0"/>
          <c:order val="0"/>
          <c:tx>
            <c:v>발전규모(Kw)</c:v>
          </c:tx>
          <c:cat>
            <c:strRef>
              <c:f>(제1작업!$B$5:$B$9,제1작업!$B$12)</c:f>
              <c:strCache>
                <c:ptCount val="6"/>
                <c:pt idx="0">
                  <c:v>경남합천댐</c:v>
                </c:pt>
                <c:pt idx="1">
                  <c:v>지평저수지</c:v>
                </c:pt>
                <c:pt idx="2">
                  <c:v>운문댐</c:v>
                </c:pt>
                <c:pt idx="3">
                  <c:v>청호저수지</c:v>
                </c:pt>
                <c:pt idx="4">
                  <c:v>보령댐</c:v>
                </c:pt>
                <c:pt idx="5">
                  <c:v>당진화력발전소</c:v>
                </c:pt>
              </c:strCache>
            </c:strRef>
          </c:cat>
          <c:val>
            <c:numRef>
              <c:f>(제1작업!$G$5:$G$9,제1작업!$G$12)</c:f>
              <c:numCache>
                <c:formatCode>#,##0_);[Red]\(#,##0\)</c:formatCode>
                <c:ptCount val="6"/>
                <c:pt idx="0">
                  <c:v>2100</c:v>
                </c:pt>
                <c:pt idx="1">
                  <c:v>4200</c:v>
                </c:pt>
                <c:pt idx="2">
                  <c:v>1830</c:v>
                </c:pt>
                <c:pt idx="3">
                  <c:v>1150</c:v>
                </c:pt>
                <c:pt idx="4">
                  <c:v>4540</c:v>
                </c:pt>
                <c:pt idx="5">
                  <c:v>3540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06560"/>
        <c:axId val="75105024"/>
      </c:lineChart>
      <c:catAx>
        <c:axId val="7181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71818240"/>
        <c:crosses val="autoZero"/>
        <c:auto val="1"/>
        <c:lblAlgn val="ctr"/>
        <c:lblOffset val="100"/>
        <c:noMultiLvlLbl val="0"/>
      </c:catAx>
      <c:valAx>
        <c:axId val="71818240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  <a:prstDash val="dash"/>
            </a:ln>
          </c:spPr>
        </c:majorGridlines>
        <c:numFmt formatCode="?,??0&quot;원&quot;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71816704"/>
        <c:crosses val="autoZero"/>
        <c:crossBetween val="between"/>
      </c:valAx>
      <c:valAx>
        <c:axId val="75105024"/>
        <c:scaling>
          <c:orientation val="minMax"/>
        </c:scaling>
        <c:delete val="0"/>
        <c:axPos val="r"/>
        <c:numFmt formatCode="#,##0_);[Red]\(#,##0\)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5106560"/>
        <c:crosses val="max"/>
        <c:crossBetween val="between"/>
        <c:majorUnit val="1000"/>
      </c:valAx>
      <c:catAx>
        <c:axId val="75106560"/>
        <c:scaling>
          <c:orientation val="minMax"/>
        </c:scaling>
        <c:delete val="1"/>
        <c:axPos val="b"/>
        <c:majorTickMark val="out"/>
        <c:minorTickMark val="none"/>
        <c:tickLblPos val="nextTo"/>
        <c:crossAx val="7510502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txPr>
    <a:bodyPr/>
    <a:lstStyle/>
    <a:p>
      <a:pPr>
        <a:defRPr sz="1100">
          <a:latin typeface="굴림" pitchFamily="50" charset="-127"/>
          <a:ea typeface="굴림" pitchFamily="50" charset="-127"/>
        </a:defRPr>
      </a:pPr>
      <a:endParaRPr lang="ko-KR"/>
    </a:p>
  </c:txPr>
  <c:userShapes r:id="rId2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차트5"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119062</xdr:rowOff>
    </xdr:from>
    <xdr:to>
      <xdr:col>6</xdr:col>
      <xdr:colOff>523876</xdr:colOff>
      <xdr:row>2</xdr:row>
      <xdr:rowOff>195262</xdr:rowOff>
    </xdr:to>
    <xdr:sp macro="" textlink="">
      <xdr:nvSpPr>
        <xdr:cNvPr id="2" name="대각선 방향의 모서리가 잘린 사각형 1"/>
        <xdr:cNvSpPr/>
      </xdr:nvSpPr>
      <xdr:spPr>
        <a:xfrm>
          <a:off x="123825" y="119062"/>
          <a:ext cx="5448301" cy="723900"/>
        </a:xfrm>
        <a:prstGeom prst="snip2DiagRect">
          <a:avLst/>
        </a:prstGeom>
        <a:solidFill>
          <a:srgbClr val="FFFF00"/>
        </a:solidFill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 rtl="0">
            <a:defRPr sz="1000"/>
          </a:pPr>
          <a:r>
            <a:rPr lang="ko-KR" altLang="en-US" sz="2400" b="1" i="0" u="none" strike="noStrike" baseline="0">
              <a:solidFill>
                <a:srgbClr val="000000"/>
              </a:solidFill>
              <a:latin typeface="굴림" pitchFamily="50" charset="-127"/>
              <a:ea typeface="굴림" pitchFamily="50" charset="-127"/>
            </a:rPr>
            <a:t> 국내 수상 태양광 설치 현황</a:t>
          </a:r>
        </a:p>
      </xdr:txBody>
    </xdr:sp>
    <xdr:clientData/>
  </xdr:twoCellAnchor>
  <xdr:twoCellAnchor>
    <xdr:from>
      <xdr:col>7</xdr:col>
      <xdr:colOff>0</xdr:colOff>
      <xdr:row>0</xdr:row>
      <xdr:rowOff>95250</xdr:rowOff>
    </xdr:from>
    <xdr:to>
      <xdr:col>10</xdr:col>
      <xdr:colOff>0</xdr:colOff>
      <xdr:row>2</xdr:row>
      <xdr:rowOff>219075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48350" y="95250"/>
          <a:ext cx="3162300" cy="771525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0.44724</cdr:x>
      <cdr:y>0.13311</cdr:y>
    </cdr:from>
    <cdr:to>
      <cdr:x>0.63555</cdr:x>
      <cdr:y>0.27562</cdr:y>
    </cdr:to>
    <cdr:sp macro="" textlink="">
      <cdr:nvSpPr>
        <cdr:cNvPr id="2" name="타원형 설명선 1"/>
        <cdr:cNvSpPr/>
      </cdr:nvSpPr>
      <cdr:spPr>
        <a:xfrm xmlns:a="http://schemas.openxmlformats.org/drawingml/2006/main">
          <a:off x="4162426" y="809624"/>
          <a:ext cx="1752598" cy="866775"/>
        </a:xfrm>
        <a:prstGeom xmlns:a="http://schemas.openxmlformats.org/drawingml/2006/main" prst="wedgeEllipseCallout">
          <a:avLst>
            <a:gd name="adj1" fmla="val 65741"/>
            <a:gd name="adj2" fmla="val -47609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ysClr val="windowText" lastClr="000000"/>
              </a:solidFill>
              <a:latin typeface="굴림" pitchFamily="50" charset="-127"/>
              <a:ea typeface="굴림" pitchFamily="50" charset="-127"/>
            </a:rPr>
            <a:t>최대</a:t>
          </a:r>
          <a:r>
            <a:rPr lang="ko-KR" altLang="en-US" baseline="0">
              <a:solidFill>
                <a:sysClr val="windowText" lastClr="000000"/>
              </a:solidFill>
              <a:latin typeface="굴림" pitchFamily="50" charset="-127"/>
              <a:ea typeface="굴림" pitchFamily="50" charset="-127"/>
            </a:rPr>
            <a:t>  설치비용</a:t>
          </a:r>
          <a:endParaRPr lang="en-US" altLang="ko-KR" baseline="0">
            <a:solidFill>
              <a:sysClr val="windowText" lastClr="000000"/>
            </a:solidFill>
            <a:latin typeface="굴림" pitchFamily="50" charset="-127"/>
            <a:ea typeface="굴림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3398.16383553241" createdVersion="4" refreshedVersion="4" minRefreshableVersion="3" recordCount="8">
  <cacheSource type="worksheet">
    <worksheetSource ref="B4:H12" sheet="제1작업"/>
  </cacheSource>
  <cacheFields count="7">
    <cacheField name="사업장" numFmtId="0">
      <sharedItems/>
    </cacheField>
    <cacheField name="형태" numFmtId="0">
      <sharedItems count="3">
        <s v="부력일체형"/>
        <s v="구조체형"/>
        <s v="프레임형"/>
      </sharedItems>
    </cacheField>
    <cacheField name="설치 시공사" numFmtId="14">
      <sharedItems/>
    </cacheField>
    <cacheField name="설치일" numFmtId="14">
      <sharedItems containsSemiMixedTypes="0" containsNonDate="0" containsDate="1" containsString="0" minDate="2015-10-09T00:00:00" maxDate="2017-06-13T00:00:00" count="8">
        <d v="2016-03-08T00:00:00"/>
        <d v="2017-03-15T00:00:00"/>
        <d v="2017-04-13T00:00:00"/>
        <d v="2015-10-09T00:00:00"/>
        <d v="2016-11-15T00:00:00"/>
        <d v="2015-11-10T00:00:00"/>
        <d v="2016-02-10T00:00:00"/>
        <d v="2017-06-12T00:00:00"/>
      </sharedItems>
      <fieldGroup base="3">
        <rangePr groupBy="years" startDate="2015-10-09T00:00:00" endDate="2017-06-13T00:00:00"/>
        <groupItems count="5">
          <s v="&lt;2015-10-09"/>
          <s v="2015년"/>
          <s v="2016년"/>
          <s v="2017년"/>
          <s v="&gt;2017-06-13"/>
        </groupItems>
      </fieldGroup>
    </cacheField>
    <cacheField name="용량_x000a_(Kw)" numFmtId="177">
      <sharedItems containsSemiMixedTypes="0" containsString="0" containsNumber="1" containsInteger="1" minValue="200" maxValue="1800"/>
    </cacheField>
    <cacheField name="발전규모_x000a_(Kw)" numFmtId="177">
      <sharedItems containsSemiMixedTypes="0" containsString="0" containsNumber="1" containsInteger="1" minValue="870" maxValue="4540"/>
    </cacheField>
    <cacheField name="설치비용" numFmtId="178">
      <sharedItems containsSemiMixedTypes="0" containsString="0" containsNumber="1" containsInteger="1" minValue="4520000" maxValue="327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경남합천댐"/>
    <x v="0"/>
    <s v="그린에너지"/>
    <x v="0"/>
    <n v="800"/>
    <n v="2100"/>
    <n v="15360000"/>
  </r>
  <r>
    <s v="지평저수지"/>
    <x v="1"/>
    <s v="미래전자"/>
    <x v="1"/>
    <n v="1500"/>
    <n v="4200"/>
    <n v="27860000"/>
  </r>
  <r>
    <s v="운문댐"/>
    <x v="0"/>
    <s v="한국전자"/>
    <x v="2"/>
    <n v="500"/>
    <n v="1830"/>
    <n v="8830000"/>
  </r>
  <r>
    <s v="청호저수지"/>
    <x v="1"/>
    <s v="미래전자"/>
    <x v="3"/>
    <n v="300"/>
    <n v="1150"/>
    <n v="5500000"/>
  </r>
  <r>
    <s v="보령댐"/>
    <x v="0"/>
    <s v="그린에너지"/>
    <x v="4"/>
    <n v="1800"/>
    <n v="4540"/>
    <n v="32760000"/>
  </r>
  <r>
    <s v="오창저수지"/>
    <x v="2"/>
    <s v="그린에너지"/>
    <x v="5"/>
    <n v="200"/>
    <n v="870"/>
    <n v="4520000"/>
  </r>
  <r>
    <s v="용당저수지"/>
    <x v="2"/>
    <s v="한국전자"/>
    <x v="6"/>
    <n v="1350"/>
    <n v="3950"/>
    <n v="21960000"/>
  </r>
  <r>
    <s v="당진화력발전소"/>
    <x v="1"/>
    <s v="미래전자"/>
    <x v="7"/>
    <n v="1000"/>
    <n v="3540"/>
    <n v="1812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missingCaption="**" updatedVersion="4" minRefreshableVersion="3" useAutoFormatting="1" colGrandTotals="0" itemPrintTitles="1" mergeItem="1" createdVersion="4" indent="0" outline="1" outlineData="1" multipleFieldFilters="0" rowHeaderCaption="설치일" colHeaderCaption="형태">
  <location ref="B2:H8" firstHeaderRow="1" firstDataRow="3" firstDataCol="1"/>
  <pivotFields count="7">
    <pivotField dataField="1" showAll="0"/>
    <pivotField axis="axisCol" showAll="0" sortType="descending">
      <items count="4">
        <item x="2"/>
        <item x="0"/>
        <item x="1"/>
        <item t="default"/>
      </items>
    </pivotField>
    <pivotField showAll="0"/>
    <pivotField axis="axisRow" numFmtId="14" showAll="0">
      <items count="6">
        <item x="0"/>
        <item x="1"/>
        <item x="2"/>
        <item x="3"/>
        <item x="4"/>
        <item t="default"/>
      </items>
    </pivotField>
    <pivotField numFmtId="177" showAll="0"/>
    <pivotField dataField="1" numFmtId="177" showAll="0"/>
    <pivotField numFmtId="178" showAll="0"/>
  </pivotFields>
  <rowFields count="1">
    <field x="3"/>
  </rowFields>
  <rowItems count="4">
    <i>
      <x v="1"/>
    </i>
    <i>
      <x v="2"/>
    </i>
    <i>
      <x v="3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사업장" fld="0" subtotal="count" baseField="0" baseItem="0"/>
    <dataField name="평균 : 발전규모(Kw)" fld="5" subtotal="average" baseField="3" baseItem="0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E21" totalsRowShown="0" headerRowDxfId="9" headerRowBorderDxfId="8" tableBorderDxfId="7" totalsRowBorderDxfId="6" headerRowCellStyle="표준_제1작업">
  <autoFilter ref="B18:E21"/>
  <tableColumns count="4">
    <tableColumn id="1" name="사업장" dataDxfId="5" dataCellStyle="표준_제1작업"/>
    <tableColumn id="3" name="설치 시공사" dataDxfId="4" dataCellStyle="쉼표 [0]"/>
    <tableColumn id="4" name="설치일" dataDxfId="3" dataCellStyle="쉼표 [0]"/>
    <tableColumn id="7" name="설치비용" dataDxfId="2" dataCellStyle="쉼표 [0]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J14"/>
  <sheetViews>
    <sheetView showGridLines="0" tabSelected="1" zoomScaleNormal="100" workbookViewId="0">
      <selection activeCell="H22" sqref="H20:H22"/>
    </sheetView>
  </sheetViews>
  <sheetFormatPr defaultColWidth="9" defaultRowHeight="13.5" x14ac:dyDescent="0.3"/>
  <cols>
    <col min="1" max="1" width="1.625" style="5" customWidth="1"/>
    <col min="2" max="2" width="16" style="5" customWidth="1"/>
    <col min="3" max="3" width="11.25" style="5" customWidth="1"/>
    <col min="4" max="4" width="13.5" style="5" customWidth="1"/>
    <col min="5" max="5" width="14" style="5" customWidth="1"/>
    <col min="6" max="6" width="9.875" style="5" customWidth="1"/>
    <col min="7" max="7" width="10.5" style="5" customWidth="1"/>
    <col min="8" max="8" width="14.125" style="5" customWidth="1"/>
    <col min="9" max="9" width="14.5" style="5" customWidth="1"/>
    <col min="10" max="10" width="12.5" style="5" customWidth="1"/>
    <col min="11" max="16384" width="9" style="5"/>
  </cols>
  <sheetData>
    <row r="1" spans="2:10" ht="25.5" customHeight="1" x14ac:dyDescent="0.4"/>
    <row r="2" spans="2:10" ht="25.5" customHeight="1" x14ac:dyDescent="0.4"/>
    <row r="3" spans="2:10" ht="25.5" customHeight="1" thickBot="1" x14ac:dyDescent="0.45"/>
    <row r="4" spans="2:10" ht="27.75" thickBot="1" x14ac:dyDescent="0.35">
      <c r="B4" s="6" t="s">
        <v>9</v>
      </c>
      <c r="C4" s="7" t="s">
        <v>17</v>
      </c>
      <c r="D4" s="8" t="s">
        <v>43</v>
      </c>
      <c r="E4" s="8" t="s">
        <v>38</v>
      </c>
      <c r="F4" s="8" t="s">
        <v>25</v>
      </c>
      <c r="G4" s="8" t="s">
        <v>30</v>
      </c>
      <c r="H4" s="8" t="s">
        <v>31</v>
      </c>
      <c r="I4" s="8" t="s">
        <v>32</v>
      </c>
      <c r="J4" s="9" t="s">
        <v>39</v>
      </c>
    </row>
    <row r="5" spans="2:10" ht="21.75" customHeight="1" x14ac:dyDescent="0.3">
      <c r="B5" s="10" t="s">
        <v>41</v>
      </c>
      <c r="C5" s="11" t="s">
        <v>23</v>
      </c>
      <c r="D5" s="12" t="s">
        <v>4</v>
      </c>
      <c r="E5" s="12">
        <v>42437</v>
      </c>
      <c r="F5" s="24">
        <v>800</v>
      </c>
      <c r="G5" s="24">
        <v>2100</v>
      </c>
      <c r="H5" s="30">
        <v>15360000</v>
      </c>
      <c r="I5" s="27">
        <f>IF(F5&gt;=1000,H5*50%,IF(F5&gt;=500,H5*30%,H5*20%))</f>
        <v>4608000</v>
      </c>
      <c r="J5" s="13" t="str">
        <f>CHOOSE(WEEKDAY(E5,2),"월요일","화요일","수요일","목요일","금요일","토요일","일요일")</f>
        <v>화요일</v>
      </c>
    </row>
    <row r="6" spans="2:10" ht="21.75" customHeight="1" x14ac:dyDescent="0.3">
      <c r="B6" s="14" t="s">
        <v>12</v>
      </c>
      <c r="C6" s="15" t="s">
        <v>21</v>
      </c>
      <c r="D6" s="16" t="s">
        <v>6</v>
      </c>
      <c r="E6" s="16">
        <v>42809</v>
      </c>
      <c r="F6" s="25">
        <v>1500</v>
      </c>
      <c r="G6" s="25">
        <v>4200</v>
      </c>
      <c r="H6" s="31">
        <v>27860000</v>
      </c>
      <c r="I6" s="27">
        <f t="shared" ref="I6:I12" si="0">IF(F6&gt;=1000,H6*50%,IF(F6&gt;=500,H6*30%,H6*20%))</f>
        <v>13930000</v>
      </c>
      <c r="J6" s="13" t="str">
        <f t="shared" ref="J6:J12" si="1">CHOOSE(WEEKDAY(E6,2),"월요일","화요일","수요일","목요일","금요일","토요일","일요일")</f>
        <v>수요일</v>
      </c>
    </row>
    <row r="7" spans="2:10" ht="21.75" customHeight="1" x14ac:dyDescent="0.3">
      <c r="B7" s="14" t="s">
        <v>14</v>
      </c>
      <c r="C7" s="15" t="s">
        <v>23</v>
      </c>
      <c r="D7" s="16" t="s">
        <v>8</v>
      </c>
      <c r="E7" s="16">
        <v>42838</v>
      </c>
      <c r="F7" s="25">
        <v>500</v>
      </c>
      <c r="G7" s="25">
        <v>1830</v>
      </c>
      <c r="H7" s="31">
        <v>8830000</v>
      </c>
      <c r="I7" s="27">
        <f t="shared" si="0"/>
        <v>2649000</v>
      </c>
      <c r="J7" s="13" t="str">
        <f t="shared" si="1"/>
        <v>목요일</v>
      </c>
    </row>
    <row r="8" spans="2:10" ht="21.75" customHeight="1" x14ac:dyDescent="0.3">
      <c r="B8" s="14" t="s">
        <v>10</v>
      </c>
      <c r="C8" s="15" t="s">
        <v>24</v>
      </c>
      <c r="D8" s="16" t="s">
        <v>5</v>
      </c>
      <c r="E8" s="16">
        <v>42286</v>
      </c>
      <c r="F8" s="25">
        <v>300</v>
      </c>
      <c r="G8" s="25">
        <v>1150</v>
      </c>
      <c r="H8" s="34">
        <v>5500000</v>
      </c>
      <c r="I8" s="27">
        <f t="shared" si="0"/>
        <v>1100000</v>
      </c>
      <c r="J8" s="13" t="str">
        <f t="shared" si="1"/>
        <v>금요일</v>
      </c>
    </row>
    <row r="9" spans="2:10" ht="21.75" customHeight="1" x14ac:dyDescent="0.3">
      <c r="B9" s="14" t="s">
        <v>13</v>
      </c>
      <c r="C9" s="15" t="s">
        <v>23</v>
      </c>
      <c r="D9" s="16" t="s">
        <v>7</v>
      </c>
      <c r="E9" s="16">
        <v>42689</v>
      </c>
      <c r="F9" s="25">
        <v>1800</v>
      </c>
      <c r="G9" s="25">
        <v>4540</v>
      </c>
      <c r="H9" s="31">
        <v>32760000</v>
      </c>
      <c r="I9" s="27">
        <f t="shared" si="0"/>
        <v>16380000</v>
      </c>
      <c r="J9" s="13" t="str">
        <f t="shared" si="1"/>
        <v>화요일</v>
      </c>
    </row>
    <row r="10" spans="2:10" ht="21.75" customHeight="1" x14ac:dyDescent="0.3">
      <c r="B10" s="14" t="s">
        <v>15</v>
      </c>
      <c r="C10" s="15" t="s">
        <v>19</v>
      </c>
      <c r="D10" s="16" t="s">
        <v>7</v>
      </c>
      <c r="E10" s="16">
        <v>42318</v>
      </c>
      <c r="F10" s="25">
        <v>200</v>
      </c>
      <c r="G10" s="25">
        <v>870</v>
      </c>
      <c r="H10" s="31">
        <v>4520000</v>
      </c>
      <c r="I10" s="27">
        <f t="shared" si="0"/>
        <v>904000</v>
      </c>
      <c r="J10" s="13" t="str">
        <f t="shared" si="1"/>
        <v>화요일</v>
      </c>
    </row>
    <row r="11" spans="2:10" ht="21.75" customHeight="1" x14ac:dyDescent="0.3">
      <c r="B11" s="14" t="s">
        <v>11</v>
      </c>
      <c r="C11" s="15" t="s">
        <v>19</v>
      </c>
      <c r="D11" s="16" t="s">
        <v>2</v>
      </c>
      <c r="E11" s="16">
        <v>42410</v>
      </c>
      <c r="F11" s="25">
        <v>1350</v>
      </c>
      <c r="G11" s="25">
        <v>3950</v>
      </c>
      <c r="H11" s="31">
        <v>21960000</v>
      </c>
      <c r="I11" s="27">
        <f t="shared" si="0"/>
        <v>10980000</v>
      </c>
      <c r="J11" s="13" t="str">
        <f t="shared" si="1"/>
        <v>수요일</v>
      </c>
    </row>
    <row r="12" spans="2:10" ht="21.75" customHeight="1" thickBot="1" x14ac:dyDescent="0.35">
      <c r="B12" s="17" t="s">
        <v>42</v>
      </c>
      <c r="C12" s="18" t="s">
        <v>24</v>
      </c>
      <c r="D12" s="19" t="s">
        <v>6</v>
      </c>
      <c r="E12" s="16">
        <v>42898</v>
      </c>
      <c r="F12" s="26">
        <v>1000</v>
      </c>
      <c r="G12" s="26">
        <v>3540</v>
      </c>
      <c r="H12" s="32">
        <v>18120000</v>
      </c>
      <c r="I12" s="27">
        <f t="shared" si="0"/>
        <v>9060000</v>
      </c>
      <c r="J12" s="13" t="str">
        <f t="shared" si="1"/>
        <v>월요일</v>
      </c>
    </row>
    <row r="13" spans="2:10" ht="21.75" customHeight="1" x14ac:dyDescent="0.3">
      <c r="B13" s="47" t="s">
        <v>44</v>
      </c>
      <c r="C13" s="48"/>
      <c r="D13" s="49"/>
      <c r="E13" s="23">
        <f>ROUND(DAVERAGE(B4:H12,H4,C4:C5),-3)</f>
        <v>18983000</v>
      </c>
      <c r="F13" s="50"/>
      <c r="G13" s="52" t="s">
        <v>33</v>
      </c>
      <c r="H13" s="48"/>
      <c r="I13" s="49"/>
      <c r="J13" s="43">
        <f>SMALL(용량,1)</f>
        <v>200</v>
      </c>
    </row>
    <row r="14" spans="2:10" ht="21.75" customHeight="1" thickBot="1" x14ac:dyDescent="0.35">
      <c r="B14" s="53" t="s">
        <v>45</v>
      </c>
      <c r="C14" s="54"/>
      <c r="D14" s="55"/>
      <c r="E14" s="20" t="str">
        <f>RANK(G11,$G$5:$G$12)&amp;"위"</f>
        <v>3위</v>
      </c>
      <c r="F14" s="51"/>
      <c r="G14" s="21" t="s">
        <v>9</v>
      </c>
      <c r="H14" s="22" t="s">
        <v>40</v>
      </c>
      <c r="I14" s="21" t="s">
        <v>38</v>
      </c>
      <c r="J14" s="33">
        <f>VLOOKUP(H14,$B$4:$H$12,4,0)</f>
        <v>42437</v>
      </c>
    </row>
  </sheetData>
  <mergeCells count="4">
    <mergeCell ref="B13:D13"/>
    <mergeCell ref="F13:F14"/>
    <mergeCell ref="G13:I13"/>
    <mergeCell ref="B14:D14"/>
  </mergeCells>
  <phoneticPr fontId="3" type="noConversion"/>
  <conditionalFormatting sqref="B11:H12 B5:J5 B10:G10 B8:G8 B9:H9 B6:H7 I6:J12">
    <cfRule type="expression" dxfId="12" priority="1">
      <formula>$F5&gt;=1000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H21"/>
  <sheetViews>
    <sheetView workbookViewId="0">
      <selection activeCell="N20" sqref="N20"/>
    </sheetView>
  </sheetViews>
  <sheetFormatPr defaultColWidth="9" defaultRowHeight="16.5" x14ac:dyDescent="0.3"/>
  <cols>
    <col min="1" max="1" width="1.625" style="4" customWidth="1"/>
    <col min="2" max="2" width="15.75" style="4" customWidth="1"/>
    <col min="3" max="3" width="12.125" style="4" customWidth="1"/>
    <col min="4" max="4" width="14.625" style="4" customWidth="1"/>
    <col min="5" max="5" width="15.5" style="4" customWidth="1"/>
    <col min="6" max="6" width="10.375" style="4" customWidth="1"/>
    <col min="7" max="7" width="10.625" style="4" customWidth="1"/>
    <col min="8" max="8" width="18.375" style="4" customWidth="1"/>
    <col min="9" max="16384" width="9" style="4"/>
  </cols>
  <sheetData>
    <row r="1" spans="2:8" ht="17.25" thickBot="1" x14ac:dyDescent="0.35"/>
    <row r="2" spans="2:8" ht="27.75" thickBot="1" x14ac:dyDescent="0.35">
      <c r="B2" s="6" t="s">
        <v>9</v>
      </c>
      <c r="C2" s="7" t="s">
        <v>17</v>
      </c>
      <c r="D2" s="8" t="s">
        <v>43</v>
      </c>
      <c r="E2" s="8" t="s">
        <v>38</v>
      </c>
      <c r="F2" s="8" t="s">
        <v>25</v>
      </c>
      <c r="G2" s="8" t="s">
        <v>30</v>
      </c>
      <c r="H2" s="8" t="s">
        <v>31</v>
      </c>
    </row>
    <row r="3" spans="2:8" x14ac:dyDescent="0.3">
      <c r="B3" s="10" t="s">
        <v>41</v>
      </c>
      <c r="C3" s="11" t="s">
        <v>23</v>
      </c>
      <c r="D3" s="12" t="s">
        <v>4</v>
      </c>
      <c r="E3" s="12">
        <v>42437</v>
      </c>
      <c r="F3" s="24">
        <v>800</v>
      </c>
      <c r="G3" s="24">
        <v>2100</v>
      </c>
      <c r="H3" s="30">
        <v>15360000</v>
      </c>
    </row>
    <row r="4" spans="2:8" x14ac:dyDescent="0.3">
      <c r="B4" s="14" t="s">
        <v>12</v>
      </c>
      <c r="C4" s="15" t="s">
        <v>21</v>
      </c>
      <c r="D4" s="16" t="s">
        <v>5</v>
      </c>
      <c r="E4" s="16">
        <v>42809</v>
      </c>
      <c r="F4" s="25">
        <v>1500</v>
      </c>
      <c r="G4" s="25">
        <v>4200</v>
      </c>
      <c r="H4" s="31">
        <v>27860000</v>
      </c>
    </row>
    <row r="5" spans="2:8" x14ac:dyDescent="0.3">
      <c r="B5" s="14" t="s">
        <v>14</v>
      </c>
      <c r="C5" s="15" t="s">
        <v>23</v>
      </c>
      <c r="D5" s="16" t="s">
        <v>2</v>
      </c>
      <c r="E5" s="16">
        <v>42838</v>
      </c>
      <c r="F5" s="25">
        <v>500</v>
      </c>
      <c r="G5" s="25">
        <v>1830</v>
      </c>
      <c r="H5" s="31">
        <v>8830000</v>
      </c>
    </row>
    <row r="6" spans="2:8" x14ac:dyDescent="0.3">
      <c r="B6" s="14" t="s">
        <v>10</v>
      </c>
      <c r="C6" s="15" t="s">
        <v>21</v>
      </c>
      <c r="D6" s="16" t="s">
        <v>5</v>
      </c>
      <c r="E6" s="16">
        <v>42286</v>
      </c>
      <c r="F6" s="25">
        <v>300</v>
      </c>
      <c r="G6" s="25">
        <v>1150</v>
      </c>
      <c r="H6" s="34">
        <v>5500000</v>
      </c>
    </row>
    <row r="7" spans="2:8" x14ac:dyDescent="0.3">
      <c r="B7" s="14" t="s">
        <v>13</v>
      </c>
      <c r="C7" s="15" t="s">
        <v>23</v>
      </c>
      <c r="D7" s="16" t="s">
        <v>4</v>
      </c>
      <c r="E7" s="16">
        <v>42689</v>
      </c>
      <c r="F7" s="25">
        <v>1800</v>
      </c>
      <c r="G7" s="25">
        <v>4540</v>
      </c>
      <c r="H7" s="31">
        <v>32760000</v>
      </c>
    </row>
    <row r="8" spans="2:8" x14ac:dyDescent="0.3">
      <c r="B8" s="14" t="s">
        <v>15</v>
      </c>
      <c r="C8" s="15" t="s">
        <v>19</v>
      </c>
      <c r="D8" s="16" t="s">
        <v>4</v>
      </c>
      <c r="E8" s="16">
        <v>42318</v>
      </c>
      <c r="F8" s="25">
        <v>200</v>
      </c>
      <c r="G8" s="25">
        <v>870</v>
      </c>
      <c r="H8" s="31">
        <v>4520000</v>
      </c>
    </row>
    <row r="9" spans="2:8" x14ac:dyDescent="0.3">
      <c r="B9" s="14" t="s">
        <v>11</v>
      </c>
      <c r="C9" s="15" t="s">
        <v>19</v>
      </c>
      <c r="D9" s="16" t="s">
        <v>2</v>
      </c>
      <c r="E9" s="16">
        <v>42410</v>
      </c>
      <c r="F9" s="25">
        <v>1350</v>
      </c>
      <c r="G9" s="25">
        <v>3950</v>
      </c>
      <c r="H9" s="31">
        <v>21960000</v>
      </c>
    </row>
    <row r="10" spans="2:8" x14ac:dyDescent="0.3">
      <c r="B10" s="14" t="s">
        <v>42</v>
      </c>
      <c r="C10" s="15" t="s">
        <v>21</v>
      </c>
      <c r="D10" s="16" t="s">
        <v>5</v>
      </c>
      <c r="E10" s="16">
        <v>42898</v>
      </c>
      <c r="F10" s="25">
        <v>1000</v>
      </c>
      <c r="G10" s="25">
        <v>3540</v>
      </c>
      <c r="H10" s="31">
        <v>18120000</v>
      </c>
    </row>
    <row r="13" spans="2:8" ht="27" x14ac:dyDescent="0.3">
      <c r="B13" s="39" t="s">
        <v>3</v>
      </c>
      <c r="C13" s="39" t="s">
        <v>25</v>
      </c>
    </row>
    <row r="14" spans="2:8" x14ac:dyDescent="0.3">
      <c r="B14" s="16" t="s">
        <v>35</v>
      </c>
      <c r="C14" s="40" t="s">
        <v>36</v>
      </c>
    </row>
    <row r="18" spans="2:5" ht="17.25" thickBot="1" x14ac:dyDescent="0.35">
      <c r="B18" s="44" t="s">
        <v>9</v>
      </c>
      <c r="C18" s="45" t="s">
        <v>43</v>
      </c>
      <c r="D18" s="45" t="s">
        <v>38</v>
      </c>
      <c r="E18" s="46" t="s">
        <v>31</v>
      </c>
    </row>
    <row r="19" spans="2:5" x14ac:dyDescent="0.3">
      <c r="B19" s="29" t="s">
        <v>12</v>
      </c>
      <c r="C19" s="28" t="s">
        <v>5</v>
      </c>
      <c r="D19" s="28">
        <v>42809</v>
      </c>
      <c r="E19" s="35">
        <v>27860000</v>
      </c>
    </row>
    <row r="20" spans="2:5" x14ac:dyDescent="0.3">
      <c r="B20" s="29" t="s">
        <v>13</v>
      </c>
      <c r="C20" s="28" t="s">
        <v>4</v>
      </c>
      <c r="D20" s="28">
        <v>42689</v>
      </c>
      <c r="E20" s="35">
        <v>32760000</v>
      </c>
    </row>
    <row r="21" spans="2:5" x14ac:dyDescent="0.3">
      <c r="B21" s="36" t="s">
        <v>42</v>
      </c>
      <c r="C21" s="37" t="s">
        <v>5</v>
      </c>
      <c r="D21" s="37">
        <v>42898</v>
      </c>
      <c r="E21" s="38">
        <v>18120000</v>
      </c>
    </row>
  </sheetData>
  <phoneticPr fontId="3" type="noConversion"/>
  <conditionalFormatting sqref="B9:H10 B8:G8 B6:G6 B7:H7 B3:H5">
    <cfRule type="expression" dxfId="11" priority="2">
      <formula>$F3&gt;=1000</formula>
    </cfRule>
  </conditionalFormatting>
  <conditionalFormatting sqref="B14">
    <cfRule type="expression" dxfId="10" priority="1">
      <formula>$F14&gt;=1500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J19"/>
  <sheetViews>
    <sheetView workbookViewId="0">
      <selection activeCell="C24" sqref="C24"/>
    </sheetView>
  </sheetViews>
  <sheetFormatPr defaultColWidth="9" defaultRowHeight="16.5" x14ac:dyDescent="0.3"/>
  <cols>
    <col min="1" max="1" width="1.625" style="4" customWidth="1"/>
    <col min="2" max="2" width="11.375" style="4" customWidth="1"/>
    <col min="3" max="3" width="13.125" style="4" bestFit="1" customWidth="1"/>
    <col min="4" max="4" width="19.625" style="4" customWidth="1"/>
    <col min="5" max="5" width="13.125" style="4" bestFit="1" customWidth="1"/>
    <col min="6" max="6" width="19.625" style="4" customWidth="1"/>
    <col min="7" max="7" width="13.125" style="4" bestFit="1" customWidth="1"/>
    <col min="8" max="8" width="19.625" style="4" customWidth="1"/>
    <col min="9" max="9" width="18" style="4" bestFit="1" customWidth="1"/>
    <col min="10" max="10" width="20.125" style="4" customWidth="1"/>
    <col min="11" max="16384" width="9" style="4"/>
  </cols>
  <sheetData>
    <row r="2" spans="2:10" x14ac:dyDescent="0.3">
      <c r="B2" s="42"/>
      <c r="C2" s="2" t="s">
        <v>16</v>
      </c>
      <c r="D2" s="42"/>
      <c r="E2" s="42"/>
      <c r="F2" s="42"/>
      <c r="G2" s="42"/>
      <c r="H2" s="42"/>
      <c r="I2"/>
      <c r="J2"/>
    </row>
    <row r="3" spans="2:10" x14ac:dyDescent="0.3">
      <c r="B3" s="42"/>
      <c r="C3" s="56" t="s">
        <v>18</v>
      </c>
      <c r="D3" s="57"/>
      <c r="E3" s="56" t="s">
        <v>22</v>
      </c>
      <c r="F3" s="57"/>
      <c r="G3" s="56" t="s">
        <v>20</v>
      </c>
      <c r="H3" s="57"/>
      <c r="I3"/>
      <c r="J3"/>
    </row>
    <row r="4" spans="2:10" x14ac:dyDescent="0.3">
      <c r="B4" s="2" t="s">
        <v>37</v>
      </c>
      <c r="C4" s="41" t="s">
        <v>26</v>
      </c>
      <c r="D4" s="41" t="s">
        <v>34</v>
      </c>
      <c r="E4" s="41" t="s">
        <v>26</v>
      </c>
      <c r="F4" s="41" t="s">
        <v>34</v>
      </c>
      <c r="G4" s="41" t="s">
        <v>26</v>
      </c>
      <c r="H4" s="41" t="s">
        <v>34</v>
      </c>
      <c r="I4"/>
      <c r="J4"/>
    </row>
    <row r="5" spans="2:10" x14ac:dyDescent="0.3">
      <c r="B5" s="1" t="s">
        <v>27</v>
      </c>
      <c r="C5" s="3">
        <v>1</v>
      </c>
      <c r="D5" s="3">
        <v>870</v>
      </c>
      <c r="E5" s="3" t="s">
        <v>0</v>
      </c>
      <c r="F5" s="3" t="s">
        <v>0</v>
      </c>
      <c r="G5" s="3">
        <v>1</v>
      </c>
      <c r="H5" s="3">
        <v>1150</v>
      </c>
      <c r="I5"/>
      <c r="J5"/>
    </row>
    <row r="6" spans="2:10" x14ac:dyDescent="0.3">
      <c r="B6" s="1" t="s">
        <v>28</v>
      </c>
      <c r="C6" s="3">
        <v>1</v>
      </c>
      <c r="D6" s="3">
        <v>3950</v>
      </c>
      <c r="E6" s="3">
        <v>2</v>
      </c>
      <c r="F6" s="3">
        <v>3320</v>
      </c>
      <c r="G6" s="3" t="s">
        <v>0</v>
      </c>
      <c r="H6" s="3" t="s">
        <v>0</v>
      </c>
      <c r="I6"/>
      <c r="J6"/>
    </row>
    <row r="7" spans="2:10" x14ac:dyDescent="0.3">
      <c r="B7" s="1" t="s">
        <v>29</v>
      </c>
      <c r="C7" s="3" t="s">
        <v>0</v>
      </c>
      <c r="D7" s="3" t="s">
        <v>0</v>
      </c>
      <c r="E7" s="3">
        <v>1</v>
      </c>
      <c r="F7" s="3">
        <v>1830</v>
      </c>
      <c r="G7" s="3">
        <v>2</v>
      </c>
      <c r="H7" s="3">
        <v>3870</v>
      </c>
      <c r="I7"/>
      <c r="J7"/>
    </row>
    <row r="8" spans="2:10" x14ac:dyDescent="0.3">
      <c r="B8" s="1" t="s">
        <v>1</v>
      </c>
      <c r="C8" s="3">
        <v>2</v>
      </c>
      <c r="D8" s="3">
        <v>2410</v>
      </c>
      <c r="E8" s="3">
        <v>3</v>
      </c>
      <c r="F8" s="3">
        <v>2823.3333333333335</v>
      </c>
      <c r="G8" s="3">
        <v>3</v>
      </c>
      <c r="H8" s="3">
        <v>2963.3333333333335</v>
      </c>
      <c r="I8"/>
      <c r="J8"/>
    </row>
    <row r="9" spans="2:10" x14ac:dyDescent="0.3">
      <c r="B9"/>
      <c r="C9"/>
      <c r="D9"/>
      <c r="E9"/>
      <c r="F9"/>
      <c r="G9"/>
      <c r="H9"/>
      <c r="I9"/>
      <c r="J9"/>
    </row>
    <row r="10" spans="2:10" x14ac:dyDescent="0.3">
      <c r="B10"/>
      <c r="C10"/>
      <c r="D10"/>
      <c r="E10"/>
      <c r="F10"/>
      <c r="G10"/>
      <c r="H10"/>
      <c r="I10"/>
      <c r="J10"/>
    </row>
    <row r="11" spans="2:10" x14ac:dyDescent="0.3">
      <c r="B11"/>
      <c r="C11"/>
      <c r="D11"/>
      <c r="E11"/>
      <c r="F11"/>
      <c r="G11"/>
      <c r="H11"/>
      <c r="I11"/>
      <c r="J11"/>
    </row>
    <row r="12" spans="2:10" x14ac:dyDescent="0.3">
      <c r="B12"/>
      <c r="C12"/>
      <c r="D12"/>
      <c r="E12"/>
      <c r="F12"/>
      <c r="G12"/>
      <c r="H12"/>
      <c r="I12"/>
      <c r="J12"/>
    </row>
    <row r="13" spans="2:10" x14ac:dyDescent="0.3">
      <c r="B13"/>
      <c r="C13"/>
      <c r="D13"/>
      <c r="E13"/>
      <c r="F13"/>
      <c r="G13"/>
      <c r="H13"/>
      <c r="I13"/>
      <c r="J13"/>
    </row>
    <row r="14" spans="2:10" x14ac:dyDescent="0.3">
      <c r="B14"/>
      <c r="C14"/>
      <c r="D14"/>
    </row>
    <row r="15" spans="2:10" x14ac:dyDescent="0.3">
      <c r="B15"/>
      <c r="C15"/>
      <c r="D15"/>
    </row>
    <row r="16" spans="2:10" x14ac:dyDescent="0.3">
      <c r="B16"/>
      <c r="C16"/>
      <c r="D16"/>
    </row>
    <row r="17" spans="2:4" x14ac:dyDescent="0.3">
      <c r="B17"/>
      <c r="C17"/>
      <c r="D17"/>
    </row>
    <row r="18" spans="2:4" x14ac:dyDescent="0.3">
      <c r="B18"/>
      <c r="C18"/>
      <c r="D18"/>
    </row>
    <row r="19" spans="2:4" x14ac:dyDescent="0.3">
      <c r="B19"/>
      <c r="C19"/>
      <c r="D19"/>
    </row>
  </sheetData>
  <mergeCells count="3">
    <mergeCell ref="C3:D3"/>
    <mergeCell ref="E3:F3"/>
    <mergeCell ref="G3:H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용량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2011-11-08T22:47:44Z</dcterms:created>
  <dcterms:modified xsi:type="dcterms:W3CDTF">2019-03-11T01:40:33Z</dcterms:modified>
</cp:coreProperties>
</file>