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smith\Documents\BYUI Student Research\SOPs\"/>
    </mc:Choice>
  </mc:AlternateContent>
  <xr:revisionPtr revIDLastSave="0" documentId="13_ncr:1_{3CB82A36-726E-4464-984A-F471EEBF19BE}" xr6:coauthVersionLast="47" xr6:coauthVersionMax="47" xr10:uidLastSave="{00000000-0000-0000-0000-000000000000}"/>
  <bookViews>
    <workbookView xWindow="-120" yWindow="-120" windowWidth="29040" windowHeight="15840" xr2:uid="{2D2805D8-443D-40CA-BD8C-4FFB6BEDA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2" i="1"/>
  <c r="D42" i="1"/>
  <c r="I45" i="1"/>
  <c r="I40" i="1"/>
  <c r="D38" i="1"/>
  <c r="D45" i="1"/>
  <c r="D44" i="1"/>
  <c r="D43" i="1"/>
  <c r="I41" i="1"/>
  <c r="D41" i="1"/>
  <c r="I38" i="1"/>
  <c r="I39" i="1"/>
  <c r="D40" i="1"/>
  <c r="D39" i="1"/>
  <c r="I46" i="1" l="1"/>
  <c r="I47" i="1" s="1"/>
  <c r="D46" i="1"/>
  <c r="D47" i="1" s="1"/>
</calcChain>
</file>

<file path=xl/sharedStrings.xml><?xml version="1.0" encoding="utf-8"?>
<sst xmlns="http://schemas.openxmlformats.org/spreadsheetml/2006/main" count="99" uniqueCount="74">
  <si>
    <t>Date:</t>
  </si>
  <si>
    <t>Name:</t>
  </si>
  <si>
    <t>Observed by:________________________________________</t>
  </si>
  <si>
    <t>Plate Layout</t>
  </si>
  <si>
    <t>A</t>
  </si>
  <si>
    <t>B</t>
  </si>
  <si>
    <t>C</t>
  </si>
  <si>
    <t>D</t>
  </si>
  <si>
    <t>E</t>
  </si>
  <si>
    <t>F</t>
  </si>
  <si>
    <t>G</t>
  </si>
  <si>
    <t>H</t>
  </si>
  <si>
    <t>1 - Design plate layout</t>
  </si>
  <si>
    <t>Run all samples in triplicate (minimum)</t>
  </si>
  <si>
    <t xml:space="preserve">2 - Calculate necessary Master Mix </t>
  </si>
  <si>
    <t>Be sure to over estimate by 2 (1/2 plate)-4 (full plate) samples to account for pipette error.</t>
  </si>
  <si>
    <t>3 - Have someone (Bro. Smith) double check your plan.</t>
  </si>
  <si>
    <t>4 - Prepare MM in clean lab and load plate accordingly.</t>
  </si>
  <si>
    <t>Be sure to spray and wipe template bag with 10% bleach and water solutions prior to removal of the box in the hood.</t>
  </si>
  <si>
    <t>Be sure to keep the plate covered (in a plastic bag) until in the 'dirty lab' hood</t>
  </si>
  <si>
    <t>6 - Apply a coverslip, spin down using the plate centrifuge, and run in the BIORAD CFX96 multiplex RT-PCR machine</t>
  </si>
  <si>
    <t>The program should be labeled 'smith lab protocol'</t>
  </si>
  <si>
    <t>1 min</t>
  </si>
  <si>
    <t>95 C</t>
  </si>
  <si>
    <t>15 sec</t>
  </si>
  <si>
    <t xml:space="preserve">30 sec </t>
  </si>
  <si>
    <t>60 C</t>
  </si>
  <si>
    <t>Repeat 50 cycles</t>
  </si>
  <si>
    <t>Read</t>
  </si>
  <si>
    <t>Melt Curve analysis</t>
  </si>
  <si>
    <t>7 - Dispose of plate in trash, clean all surfaces and pipettes  in dirty lab with 10% bleach and ddH2O solutions.</t>
  </si>
  <si>
    <t>Be sure to spray and wipe the hood surfaces and pipettes with bleach and water solutions PRIOR to, and AFTER use (before going into the 'dirty lab'.</t>
  </si>
  <si>
    <t>Master mix</t>
  </si>
  <si>
    <t># of Samples:</t>
  </si>
  <si>
    <t>Nuclease-free H2O</t>
  </si>
  <si>
    <t>Total/well</t>
  </si>
  <si>
    <t>Amount (ul)</t>
  </si>
  <si>
    <t>5ul of template added just prior to running the plate</t>
  </si>
  <si>
    <t>Stock</t>
  </si>
  <si>
    <t>Conc in well</t>
  </si>
  <si>
    <t>5 - In the 'dirty' lab space (BEN 254) load the template (ultramer) accordingly in the coutnertop hood (Spray and clean prior to use).</t>
  </si>
  <si>
    <t>1X</t>
  </si>
  <si>
    <t>Stock Conc.</t>
  </si>
  <si>
    <t>Smith Lab - Updated July 2021</t>
  </si>
  <si>
    <t>Plate (PROBE) SOP/Record</t>
  </si>
  <si>
    <t>(You need to map out the plate)</t>
  </si>
  <si>
    <t>2X LUNA (P)</t>
  </si>
  <si>
    <t>NOTES</t>
  </si>
  <si>
    <t>INFBP1 (nM)</t>
  </si>
  <si>
    <t>INFBF1 (uM)</t>
  </si>
  <si>
    <t>INFBR1 (uM)</t>
  </si>
  <si>
    <t>5E5 INFA/5E1 INFB</t>
  </si>
  <si>
    <t>5E5 INFA/5E2 INFB</t>
  </si>
  <si>
    <t>5E5 INFA/5E3 INFB</t>
  </si>
  <si>
    <t>5E5 INFA/5E4 INFB</t>
  </si>
  <si>
    <t>5E5 INFA/5E5 INFB</t>
  </si>
  <si>
    <t>5E1 INFA/5E5 INFB</t>
  </si>
  <si>
    <t>5E2 INFA/5E5 INFB</t>
  </si>
  <si>
    <t>5E3 INFA/5E5 INFB</t>
  </si>
  <si>
    <t>5E4 INFA/5E5 INFB</t>
  </si>
  <si>
    <t>INFAF1 (uM)</t>
  </si>
  <si>
    <t>INFAR1 (uM)</t>
  </si>
  <si>
    <t>INFAP1 (nM)</t>
  </si>
  <si>
    <t>Blank                                6.25nM INFA</t>
  </si>
  <si>
    <t>10^6 INFA                             12.5nM INFB</t>
  </si>
  <si>
    <t>Blank                                12.5nM INFA</t>
  </si>
  <si>
    <t>10^6 INFA                             6.25nM INFB</t>
  </si>
  <si>
    <t>MM 1</t>
  </si>
  <si>
    <t>MM 2</t>
  </si>
  <si>
    <t>10^6 INFB                       0.5uM Primer Conc</t>
  </si>
  <si>
    <t>INFAP1-0 (nM)</t>
  </si>
  <si>
    <t>INFBP1-0 (nM)</t>
  </si>
  <si>
    <t>INFAP1-1 (nM)</t>
  </si>
  <si>
    <t>INFBP1-1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</si>
</sst>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2"/>
    </xf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wrapText="1"/>
    </xf>
    <xf numFmtId="0" fontId="4" fillId="0" borderId="9" xfId="0" applyFont="1" applyBorder="1" applyAlignment="1">
      <alignment wrapText="1"/>
    </xf>
    <xf numFmtId="0" fontId="0" fillId="0" borderId="19" xfId="0" applyFill="1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4" fillId="0" borderId="9" xfId="0" applyFont="1" applyFill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24" xfId="0" applyFill="1" applyBorder="1" applyAlignment="1">
      <alignment horizontal="right"/>
    </xf>
    <xf numFmtId="0" fontId="0" fillId="2" borderId="2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0" xfId="0" applyFill="1"/>
    <xf numFmtId="0" fontId="1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3" borderId="0" xfId="0" applyFill="1"/>
    <xf numFmtId="0" fontId="1" fillId="3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0" fillId="3" borderId="9" xfId="0" applyFill="1" applyBorder="1"/>
    <xf numFmtId="0" fontId="0" fillId="3" borderId="9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705-6E43-4A6C-A75A-31B699A117EF}">
  <dimension ref="A1:M51"/>
  <sheetViews>
    <sheetView tabSelected="1" zoomScale="133" zoomScaleNormal="140" zoomScaleSheetLayoutView="130" workbookViewId="0">
      <selection activeCell="F45" sqref="F45"/>
    </sheetView>
  </sheetViews>
  <sheetFormatPr defaultRowHeight="15" x14ac:dyDescent="0.25"/>
  <cols>
    <col min="1" max="1" width="12.28515625" customWidth="1"/>
    <col min="2" max="2" width="9" customWidth="1"/>
    <col min="3" max="5" width="9.140625" customWidth="1"/>
    <col min="6" max="6" width="10.42578125" customWidth="1"/>
    <col min="7" max="7" width="9.140625" customWidth="1"/>
    <col min="16" max="16" width="10.85546875" bestFit="1" customWidth="1"/>
  </cols>
  <sheetData>
    <row r="1" spans="1:13" ht="23.25" x14ac:dyDescent="0.35">
      <c r="A1" s="1" t="s">
        <v>44</v>
      </c>
      <c r="G1" s="2" t="s">
        <v>43</v>
      </c>
    </row>
    <row r="2" spans="1:13" ht="15" customHeight="1" x14ac:dyDescent="0.25">
      <c r="A2" s="3" t="s">
        <v>0</v>
      </c>
      <c r="B2" s="30"/>
      <c r="C2" s="30"/>
    </row>
    <row r="3" spans="1:13" ht="24" customHeight="1" x14ac:dyDescent="0.25">
      <c r="A3" s="4" t="s">
        <v>1</v>
      </c>
      <c r="B3" s="31"/>
      <c r="C3" s="31"/>
      <c r="E3" s="32" t="s">
        <v>2</v>
      </c>
      <c r="F3" s="32"/>
      <c r="G3" s="32"/>
      <c r="H3" s="32"/>
    </row>
    <row r="5" spans="1:13" ht="15.75" thickBot="1" x14ac:dyDescent="0.3">
      <c r="A5" t="s">
        <v>3</v>
      </c>
      <c r="B5" t="s">
        <v>45</v>
      </c>
    </row>
    <row r="6" spans="1:13" x14ac:dyDescent="0.25">
      <c r="A6" s="7"/>
      <c r="B6" s="25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3">
        <v>12</v>
      </c>
    </row>
    <row r="7" spans="1:13" x14ac:dyDescent="0.25">
      <c r="A7" s="23" t="s">
        <v>4</v>
      </c>
      <c r="B7" s="41" t="s">
        <v>63</v>
      </c>
      <c r="C7" s="42"/>
      <c r="D7" s="42"/>
      <c r="E7" s="42"/>
      <c r="F7" s="42"/>
      <c r="G7" s="43"/>
      <c r="H7" s="44" t="s">
        <v>65</v>
      </c>
      <c r="I7" s="45"/>
      <c r="J7" s="45"/>
      <c r="K7" s="45"/>
      <c r="L7" s="45"/>
      <c r="M7" s="46"/>
    </row>
    <row r="8" spans="1:13" x14ac:dyDescent="0.25">
      <c r="A8" s="23" t="s">
        <v>5</v>
      </c>
      <c r="B8" s="41" t="s">
        <v>64</v>
      </c>
      <c r="C8" s="42"/>
      <c r="D8" s="42"/>
      <c r="E8" s="42"/>
      <c r="F8" s="42"/>
      <c r="G8" s="43"/>
      <c r="H8" s="44" t="s">
        <v>66</v>
      </c>
      <c r="I8" s="45"/>
      <c r="J8" s="45"/>
      <c r="K8" s="45"/>
      <c r="L8" s="45"/>
      <c r="M8" s="46"/>
    </row>
    <row r="9" spans="1:13" x14ac:dyDescent="0.25">
      <c r="A9" s="23" t="s">
        <v>6</v>
      </c>
      <c r="B9" s="41" t="s">
        <v>69</v>
      </c>
      <c r="C9" s="42"/>
      <c r="D9" s="42"/>
      <c r="E9" s="42"/>
      <c r="F9" s="42"/>
      <c r="G9" s="43"/>
      <c r="H9" s="44" t="s">
        <v>69</v>
      </c>
      <c r="I9" s="45"/>
      <c r="J9" s="45"/>
      <c r="K9" s="45"/>
      <c r="L9" s="45"/>
      <c r="M9" s="46"/>
    </row>
    <row r="10" spans="1:13" x14ac:dyDescent="0.25">
      <c r="A10" s="23" t="s">
        <v>7</v>
      </c>
      <c r="B10" s="47" t="s">
        <v>51</v>
      </c>
      <c r="C10" s="48"/>
      <c r="D10" s="49"/>
      <c r="E10" s="47" t="s">
        <v>56</v>
      </c>
      <c r="F10" s="48"/>
      <c r="G10" s="49"/>
      <c r="H10" s="50" t="s">
        <v>51</v>
      </c>
      <c r="I10" s="51"/>
      <c r="J10" s="52"/>
      <c r="K10" s="50" t="s">
        <v>56</v>
      </c>
      <c r="L10" s="51"/>
      <c r="M10" s="52"/>
    </row>
    <row r="11" spans="1:13" x14ac:dyDescent="0.25">
      <c r="A11" s="23" t="s">
        <v>8</v>
      </c>
      <c r="B11" s="47" t="s">
        <v>52</v>
      </c>
      <c r="C11" s="48"/>
      <c r="D11" s="49"/>
      <c r="E11" s="47" t="s">
        <v>57</v>
      </c>
      <c r="F11" s="48"/>
      <c r="G11" s="49"/>
      <c r="H11" s="50" t="s">
        <v>52</v>
      </c>
      <c r="I11" s="51"/>
      <c r="J11" s="52"/>
      <c r="K11" s="50" t="s">
        <v>57</v>
      </c>
      <c r="L11" s="51"/>
      <c r="M11" s="52"/>
    </row>
    <row r="12" spans="1:13" x14ac:dyDescent="0.25">
      <c r="A12" s="23" t="s">
        <v>9</v>
      </c>
      <c r="B12" s="47" t="s">
        <v>53</v>
      </c>
      <c r="C12" s="48"/>
      <c r="D12" s="49"/>
      <c r="E12" s="47" t="s">
        <v>58</v>
      </c>
      <c r="F12" s="48"/>
      <c r="G12" s="49"/>
      <c r="H12" s="50" t="s">
        <v>53</v>
      </c>
      <c r="I12" s="51"/>
      <c r="J12" s="52"/>
      <c r="K12" s="50" t="s">
        <v>58</v>
      </c>
      <c r="L12" s="51"/>
      <c r="M12" s="52"/>
    </row>
    <row r="13" spans="1:13" x14ac:dyDescent="0.25">
      <c r="A13" s="23" t="s">
        <v>10</v>
      </c>
      <c r="B13" s="47" t="s">
        <v>54</v>
      </c>
      <c r="C13" s="48"/>
      <c r="D13" s="49"/>
      <c r="E13" s="47" t="s">
        <v>59</v>
      </c>
      <c r="F13" s="48"/>
      <c r="G13" s="49"/>
      <c r="H13" s="50" t="s">
        <v>54</v>
      </c>
      <c r="I13" s="51"/>
      <c r="J13" s="52"/>
      <c r="K13" s="50" t="s">
        <v>59</v>
      </c>
      <c r="L13" s="51"/>
      <c r="M13" s="52"/>
    </row>
    <row r="14" spans="1:13" ht="15.75" thickBot="1" x14ac:dyDescent="0.3">
      <c r="A14" s="24" t="s">
        <v>11</v>
      </c>
      <c r="B14" s="47" t="s">
        <v>55</v>
      </c>
      <c r="C14" s="48"/>
      <c r="D14" s="48"/>
      <c r="E14" s="48"/>
      <c r="F14" s="48"/>
      <c r="G14" s="49"/>
      <c r="H14" s="50" t="s">
        <v>55</v>
      </c>
      <c r="I14" s="51"/>
      <c r="J14" s="51"/>
      <c r="K14" s="51"/>
      <c r="L14" s="51"/>
      <c r="M14" s="52"/>
    </row>
    <row r="16" spans="1:13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ht="15" customHeight="1" x14ac:dyDescent="0.25">
      <c r="A19" t="s">
        <v>15</v>
      </c>
    </row>
    <row r="20" spans="1:5" ht="15" customHeight="1" x14ac:dyDescent="0.25">
      <c r="A20" t="s">
        <v>16</v>
      </c>
    </row>
    <row r="21" spans="1:5" x14ac:dyDescent="0.25">
      <c r="A21" t="s">
        <v>17</v>
      </c>
    </row>
    <row r="22" spans="1:5" x14ac:dyDescent="0.25">
      <c r="A22" s="8" t="s">
        <v>31</v>
      </c>
    </row>
    <row r="23" spans="1:5" x14ac:dyDescent="0.25">
      <c r="A23" t="s">
        <v>40</v>
      </c>
    </row>
    <row r="24" spans="1:5" x14ac:dyDescent="0.25">
      <c r="A24" s="8" t="s">
        <v>19</v>
      </c>
    </row>
    <row r="25" spans="1:5" x14ac:dyDescent="0.25">
      <c r="A25" s="8" t="s">
        <v>18</v>
      </c>
    </row>
    <row r="26" spans="1:5" x14ac:dyDescent="0.25">
      <c r="A26" t="s">
        <v>20</v>
      </c>
    </row>
    <row r="27" spans="1:5" ht="15.75" thickBot="1" x14ac:dyDescent="0.3">
      <c r="B27" t="s">
        <v>21</v>
      </c>
    </row>
    <row r="28" spans="1:5" ht="15.75" thickBot="1" x14ac:dyDescent="0.3">
      <c r="B28" s="11" t="s">
        <v>22</v>
      </c>
      <c r="C28" s="12" t="s">
        <v>23</v>
      </c>
      <c r="D28" s="12"/>
      <c r="E28" s="13"/>
    </row>
    <row r="29" spans="1:5" x14ac:dyDescent="0.25">
      <c r="B29" s="5" t="s">
        <v>24</v>
      </c>
      <c r="C29" s="9" t="s">
        <v>23</v>
      </c>
      <c r="D29" s="35" t="s">
        <v>27</v>
      </c>
      <c r="E29" s="36"/>
    </row>
    <row r="30" spans="1:5" x14ac:dyDescent="0.25">
      <c r="B30" s="10" t="s">
        <v>25</v>
      </c>
      <c r="C30" s="6" t="s">
        <v>26</v>
      </c>
      <c r="D30" s="37"/>
      <c r="E30" s="38"/>
    </row>
    <row r="31" spans="1:5" ht="15.75" thickBot="1" x14ac:dyDescent="0.3">
      <c r="B31" s="33" t="s">
        <v>28</v>
      </c>
      <c r="C31" s="34"/>
      <c r="D31" s="39"/>
      <c r="E31" s="40"/>
    </row>
    <row r="32" spans="1:5" ht="15.75" thickBot="1" x14ac:dyDescent="0.3">
      <c r="B32" s="14" t="s">
        <v>29</v>
      </c>
      <c r="C32" s="15"/>
      <c r="D32" s="15"/>
      <c r="E32" s="16"/>
    </row>
    <row r="33" spans="1:9" x14ac:dyDescent="0.25">
      <c r="A33" t="s">
        <v>30</v>
      </c>
    </row>
    <row r="34" spans="1:9" s="27" customFormat="1" x14ac:dyDescent="0.25"/>
    <row r="35" spans="1:9" x14ac:dyDescent="0.25">
      <c r="A35" s="53" t="s">
        <v>67</v>
      </c>
      <c r="F35" s="58" t="s">
        <v>68</v>
      </c>
    </row>
    <row r="36" spans="1:9" ht="30" x14ac:dyDescent="0.25">
      <c r="A36" s="54" t="s">
        <v>33</v>
      </c>
      <c r="B36" s="17"/>
      <c r="C36" s="20">
        <v>52</v>
      </c>
      <c r="F36" s="59" t="s">
        <v>33</v>
      </c>
      <c r="G36" s="17"/>
      <c r="H36" s="20">
        <v>52</v>
      </c>
      <c r="I36" s="26"/>
    </row>
    <row r="37" spans="1:9" ht="30" x14ac:dyDescent="0.25">
      <c r="A37" s="55" t="s">
        <v>32</v>
      </c>
      <c r="B37" s="18" t="s">
        <v>42</v>
      </c>
      <c r="C37" s="22" t="s">
        <v>39</v>
      </c>
      <c r="D37" s="18" t="s">
        <v>36</v>
      </c>
      <c r="F37" s="60" t="s">
        <v>32</v>
      </c>
      <c r="G37" s="18" t="s">
        <v>42</v>
      </c>
      <c r="H37" s="22" t="s">
        <v>39</v>
      </c>
      <c r="I37" s="18" t="s">
        <v>36</v>
      </c>
    </row>
    <row r="38" spans="1:9" x14ac:dyDescent="0.25">
      <c r="A38" s="56" t="s">
        <v>46</v>
      </c>
      <c r="B38" s="21" t="s">
        <v>38</v>
      </c>
      <c r="C38" s="21" t="s">
        <v>41</v>
      </c>
      <c r="D38" s="6">
        <f>10*$C$36</f>
        <v>520</v>
      </c>
      <c r="F38" s="61" t="s">
        <v>46</v>
      </c>
      <c r="G38" s="21" t="s">
        <v>38</v>
      </c>
      <c r="H38" s="21" t="s">
        <v>41</v>
      </c>
      <c r="I38" s="6">
        <f>10*$H$36</f>
        <v>520</v>
      </c>
    </row>
    <row r="39" spans="1:9" x14ac:dyDescent="0.25">
      <c r="A39" s="56" t="s">
        <v>60</v>
      </c>
      <c r="B39" s="6">
        <v>10</v>
      </c>
      <c r="C39" s="6">
        <v>0.5</v>
      </c>
      <c r="D39" s="6">
        <f>20*C39/B39*$C$36</f>
        <v>52</v>
      </c>
      <c r="F39" s="61" t="s">
        <v>60</v>
      </c>
      <c r="G39" s="6">
        <v>10</v>
      </c>
      <c r="H39" s="6">
        <v>0.5</v>
      </c>
      <c r="I39" s="6">
        <f>20*H39/G39*$H$36</f>
        <v>52</v>
      </c>
    </row>
    <row r="40" spans="1:9" x14ac:dyDescent="0.25">
      <c r="A40" s="56" t="s">
        <v>61</v>
      </c>
      <c r="B40" s="6">
        <v>10</v>
      </c>
      <c r="C40" s="6">
        <v>0.5</v>
      </c>
      <c r="D40" s="6">
        <f>20*C40/B40*$C$36</f>
        <v>52</v>
      </c>
      <c r="F40" s="61" t="s">
        <v>61</v>
      </c>
      <c r="G40" s="6">
        <v>10</v>
      </c>
      <c r="H40" s="6">
        <v>0.5</v>
      </c>
      <c r="I40" s="6">
        <f>20*H40/G40*$H$36</f>
        <v>52</v>
      </c>
    </row>
    <row r="41" spans="1:9" s="27" customFormat="1" x14ac:dyDescent="0.25">
      <c r="A41" s="56" t="s">
        <v>72</v>
      </c>
      <c r="B41" s="6">
        <v>1</v>
      </c>
      <c r="C41" s="6">
        <v>6.25</v>
      </c>
      <c r="D41" s="6">
        <f>20*C41/1000/B41*$C$36</f>
        <v>6.5</v>
      </c>
      <c r="F41" s="61" t="s">
        <v>62</v>
      </c>
      <c r="G41" s="6">
        <v>1</v>
      </c>
      <c r="H41" s="6">
        <v>12.5</v>
      </c>
      <c r="I41" s="6">
        <f>20*H41/1000/G41*$H$36</f>
        <v>13</v>
      </c>
    </row>
    <row r="42" spans="1:9" s="29" customFormat="1" x14ac:dyDescent="0.25">
      <c r="A42" s="56" t="s">
        <v>70</v>
      </c>
      <c r="B42" s="6">
        <v>1</v>
      </c>
      <c r="C42" s="6">
        <v>6.25</v>
      </c>
      <c r="D42" s="6">
        <f>20*C42/1000/B42*$C$36</f>
        <v>6.5</v>
      </c>
      <c r="F42" s="61" t="s">
        <v>49</v>
      </c>
      <c r="G42" s="6">
        <v>10</v>
      </c>
      <c r="H42" s="6">
        <v>0.5</v>
      </c>
      <c r="I42" s="6">
        <f>20*H42/G42*$H$36</f>
        <v>52</v>
      </c>
    </row>
    <row r="43" spans="1:9" s="29" customFormat="1" x14ac:dyDescent="0.25">
      <c r="A43" s="56" t="s">
        <v>49</v>
      </c>
      <c r="B43" s="6">
        <v>10</v>
      </c>
      <c r="C43" s="6">
        <v>0.5</v>
      </c>
      <c r="D43" s="6">
        <f>20*C43/B43*$C$36</f>
        <v>52</v>
      </c>
      <c r="F43" s="61" t="s">
        <v>50</v>
      </c>
      <c r="G43" s="6">
        <v>10</v>
      </c>
      <c r="H43" s="6">
        <v>0.5</v>
      </c>
      <c r="I43" s="6">
        <f>20*H43/G43*$H$36</f>
        <v>52</v>
      </c>
    </row>
    <row r="44" spans="1:9" s="29" customFormat="1" x14ac:dyDescent="0.25">
      <c r="A44" s="56" t="s">
        <v>50</v>
      </c>
      <c r="B44" s="6">
        <v>10</v>
      </c>
      <c r="C44" s="6">
        <v>0.5</v>
      </c>
      <c r="D44" s="6">
        <f>20*C44/B44*$C$36</f>
        <v>52</v>
      </c>
      <c r="F44" s="61" t="s">
        <v>73</v>
      </c>
      <c r="G44" s="6">
        <v>1</v>
      </c>
      <c r="H44" s="6">
        <v>6.25</v>
      </c>
      <c r="I44" s="6">
        <f>20*H44/1000/G44*$H$36</f>
        <v>6.5</v>
      </c>
    </row>
    <row r="45" spans="1:9" s="29" customFormat="1" x14ac:dyDescent="0.25">
      <c r="A45" s="56" t="s">
        <v>48</v>
      </c>
      <c r="B45" s="6">
        <v>1</v>
      </c>
      <c r="C45" s="6">
        <v>12.5</v>
      </c>
      <c r="D45" s="6">
        <f>20*C45/1000/B45*$C$36</f>
        <v>13</v>
      </c>
      <c r="F45" s="61" t="s">
        <v>71</v>
      </c>
      <c r="G45" s="6">
        <v>1</v>
      </c>
      <c r="H45" s="6">
        <v>6.25</v>
      </c>
      <c r="I45" s="6">
        <f>20*H45/1000/G45*$H$36</f>
        <v>6.5</v>
      </c>
    </row>
    <row r="46" spans="1:9" ht="30" x14ac:dyDescent="0.25">
      <c r="A46" s="57" t="s">
        <v>34</v>
      </c>
      <c r="B46" s="17"/>
      <c r="C46" s="6"/>
      <c r="D46" s="6">
        <f>(15*$C$36)-(SUM(D38:D45))</f>
        <v>26</v>
      </c>
      <c r="F46" s="62" t="s">
        <v>34</v>
      </c>
      <c r="G46" s="17"/>
      <c r="H46" s="6"/>
      <c r="I46" s="6">
        <f>(15*$H$36)-(SUM(I38:I45))</f>
        <v>26</v>
      </c>
    </row>
    <row r="47" spans="1:9" x14ac:dyDescent="0.25">
      <c r="A47" s="56" t="s">
        <v>35</v>
      </c>
      <c r="B47" s="6"/>
      <c r="C47" s="6"/>
      <c r="D47" s="6">
        <f>SUM(D38:D46)/$C$36</f>
        <v>15</v>
      </c>
      <c r="F47" s="61" t="s">
        <v>35</v>
      </c>
      <c r="G47" s="6"/>
      <c r="H47" s="6"/>
      <c r="I47" s="6">
        <f>SUM(I38:I46)/$H$36</f>
        <v>15</v>
      </c>
    </row>
    <row r="48" spans="1:9" x14ac:dyDescent="0.25">
      <c r="A48" s="19" t="s">
        <v>37</v>
      </c>
      <c r="F48" s="19"/>
      <c r="G48" s="26"/>
      <c r="H48" s="26"/>
      <c r="I48" s="26"/>
    </row>
    <row r="51" spans="1:1" x14ac:dyDescent="0.25">
      <c r="A51" s="28" t="s">
        <v>47</v>
      </c>
    </row>
  </sheetData>
  <mergeCells count="29">
    <mergeCell ref="K13:M13"/>
    <mergeCell ref="H10:J10"/>
    <mergeCell ref="K10:M10"/>
    <mergeCell ref="H11:J11"/>
    <mergeCell ref="K11:M11"/>
    <mergeCell ref="H12:J12"/>
    <mergeCell ref="K12:M12"/>
    <mergeCell ref="E11:G11"/>
    <mergeCell ref="E12:G12"/>
    <mergeCell ref="E13:G13"/>
    <mergeCell ref="B14:G14"/>
    <mergeCell ref="H13:J13"/>
    <mergeCell ref="H14:M14"/>
    <mergeCell ref="B2:C2"/>
    <mergeCell ref="B3:C3"/>
    <mergeCell ref="E3:H3"/>
    <mergeCell ref="B31:C31"/>
    <mergeCell ref="D29:E31"/>
    <mergeCell ref="B7:G7"/>
    <mergeCell ref="H7:M7"/>
    <mergeCell ref="B8:G8"/>
    <mergeCell ref="B9:G9"/>
    <mergeCell ref="H8:M8"/>
    <mergeCell ref="H9:M9"/>
    <mergeCell ref="B10:D10"/>
    <mergeCell ref="B11:D11"/>
    <mergeCell ref="B12:D12"/>
    <mergeCell ref="B13:D13"/>
    <mergeCell ref="E10:G10"/>
  </mergeCells>
  <pageMargins left="0.25" right="0.25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Cody</dc:creator>
  <cp:lastModifiedBy>Smith, Cody</cp:lastModifiedBy>
  <cp:lastPrinted>2021-09-30T17:06:14Z</cp:lastPrinted>
  <dcterms:created xsi:type="dcterms:W3CDTF">2021-02-18T17:07:12Z</dcterms:created>
  <dcterms:modified xsi:type="dcterms:W3CDTF">2021-09-30T18:10:55Z</dcterms:modified>
</cp:coreProperties>
</file>