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enior Project/"/>
    </mc:Choice>
  </mc:AlternateContent>
  <xr:revisionPtr revIDLastSave="0" documentId="8_{8E37FF43-6CCF-2942-AFD1-29FBA359BDFE}" xr6:coauthVersionLast="47" xr6:coauthVersionMax="47" xr10:uidLastSave="{00000000-0000-0000-0000-000000000000}"/>
  <bookViews>
    <workbookView xWindow="0" yWindow="0" windowWidth="28800" windowHeight="15840" activeTab="1" xr2:uid="{2D2805D8-443D-40CA-BD8C-4FFB6BEDACE8}"/>
  </bookViews>
  <sheets>
    <sheet name="Plate" sheetId="1" r:id="rId1"/>
    <sheet name="Data" sheetId="2" r:id="rId2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1" l="1"/>
  <c r="D45" i="1"/>
  <c r="I44" i="1"/>
  <c r="D44" i="1"/>
  <c r="I43" i="1"/>
  <c r="D43" i="1"/>
  <c r="I42" i="1"/>
  <c r="D42" i="1"/>
  <c r="I41" i="1"/>
  <c r="D41" i="1"/>
  <c r="I40" i="1"/>
  <c r="D40" i="1"/>
  <c r="I39" i="1"/>
  <c r="D39" i="1"/>
  <c r="I38" i="1"/>
  <c r="D38" i="1"/>
  <c r="D46" i="1" l="1"/>
  <c r="D47" i="1" s="1"/>
  <c r="I46" i="1"/>
  <c r="I47" i="1" s="1"/>
  <c r="C26" i="2"/>
  <c r="B97" i="2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94" i="2" l="1"/>
  <c r="D14" i="2"/>
  <c r="D97" i="2"/>
  <c r="C97" i="2"/>
  <c r="D96" i="2"/>
  <c r="C96" i="2"/>
  <c r="D95" i="2"/>
  <c r="C95" i="2"/>
  <c r="C94" i="2"/>
  <c r="D93" i="2"/>
  <c r="C93" i="2"/>
  <c r="D92" i="2"/>
  <c r="C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A86" i="2" a="1"/>
  <c r="A86" i="2" s="1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A74" i="2" a="1"/>
  <c r="A74" i="2" s="1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A62" i="2" a="1"/>
  <c r="A72" i="2" s="1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A50" i="2" a="1"/>
  <c r="A51" i="2" s="1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A38" i="2" a="1"/>
  <c r="A41" i="2" s="1"/>
  <c r="A47" i="2"/>
  <c r="A4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B26" i="2"/>
  <c r="A26" i="2" a="1"/>
  <c r="A31" i="2" s="1"/>
  <c r="A27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64" i="2"/>
  <c r="A66" i="2"/>
  <c r="A68" i="2"/>
  <c r="A70" i="2"/>
  <c r="A76" i="2"/>
  <c r="A78" i="2"/>
  <c r="A80" i="2"/>
  <c r="A82" i="2"/>
  <c r="A59" i="2" l="1"/>
  <c r="A57" i="2"/>
  <c r="A22" i="2"/>
  <c r="A38" i="2"/>
  <c r="A55" i="2"/>
  <c r="A26" i="2"/>
  <c r="A45" i="2"/>
  <c r="A61" i="2"/>
  <c r="A53" i="2"/>
  <c r="A21" i="2"/>
  <c r="A19" i="2"/>
  <c r="A24" i="2"/>
  <c r="A25" i="2"/>
  <c r="A36" i="2"/>
  <c r="A37" i="2"/>
  <c r="A62" i="2"/>
  <c r="A29" i="2"/>
  <c r="A63" i="2"/>
  <c r="A84" i="2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<sst xmlns="http://schemas.openxmlformats.org/spreadsheetml/2006/main" count="106" uniqueCount="91">
  <si>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</si>
  <si>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</si>
  <si>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</si>
  <si>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</si>
  <si>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</si>
  <si>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</si>
  <si>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</si>
  <si>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</si>
  <si>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</si>
  <si>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</si>
  <si>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</si>
  <si>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</si>
  <si>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</si>
  <si>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</si>
  <si>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</si>
  <si>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</si>
  <si>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</si>
  <si>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</si>
  <si>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</si>
  <si>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</si>
  <si>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</si>
  <si>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</si>
  <si>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</si>
  <si>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</si>
  <si>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</si>
  <si>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</si>
  <si>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</si>
  <si>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</si>
  <si>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</si>
  <si>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</si>
  <si>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</si>
  <si>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</si>
  <si>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</si>
  <si>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</si>
  <si>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</si>
  <si>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</si>
  <si>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</si>
  <si>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</si>
  <si>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</si>
  <si>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</si>
  <si>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</si>
  <si>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</si>
  <si>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</si>
  <si>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</si>
  <si>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</si>
  <si>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</si>
  <si>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</si>
  <si>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</si>
  <si>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</si>
  <si>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</si>
  <si>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</si>
  <si>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</si>
  <si>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</si>
  <si>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</si>
  <si>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</si>
  <si>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</si>
  <si>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</si>
  <si>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</si>
  <si>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</si>
  <si>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</si>
  <si>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</si>
  <si>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</si>
  <si>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</si>
  <si>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</si>
  <si>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</si>
  <si>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 xml:space="preserve">Blank                                </t>
  </si>
  <si>
    <t xml:space="preserve">Blank                            </t>
  </si>
  <si>
    <t xml:space="preserve">10^6 INFB                            </t>
  </si>
  <si>
    <t xml:space="preserve">10^6 RSVA                   </t>
  </si>
  <si>
    <t xml:space="preserve">10^6 RSVA                    </t>
  </si>
  <si>
    <t>6.25nM INFA, 12.5nM RSVA, 0.5uM Primer Conc</t>
  </si>
  <si>
    <t>6.25nM INFB, 12.5nM RSVA, 0.5uM Primer Conc</t>
  </si>
  <si>
    <t>NOTES</t>
  </si>
  <si>
    <t>5^5 INFA/5^1 RSVA</t>
  </si>
  <si>
    <t>5^5 INFA/5^2 RSVA</t>
  </si>
  <si>
    <t>5^5 INFA/5^3 RSVA</t>
  </si>
  <si>
    <t>5^5 INFA/5^4 RSVA</t>
  </si>
  <si>
    <t>5^1 INFA/5^5 RSVA</t>
  </si>
  <si>
    <t>5^2 INFA/5^5 RSVA</t>
  </si>
  <si>
    <t>5^3 INFA/5^5 RSVA</t>
  </si>
  <si>
    <t>5^4 INFA/5^5 RSVA</t>
  </si>
  <si>
    <t>5^5 INFA/5^5 RSVA</t>
  </si>
  <si>
    <t>5^5 INFB/5^1 RSVA</t>
  </si>
  <si>
    <t>5^5 INFB/5^2 RSVA</t>
  </si>
  <si>
    <t>5^5 INFB/5^3 RSVA</t>
  </si>
  <si>
    <t>5^5 INFB/5^4 RSVA</t>
  </si>
  <si>
    <t>5^3 INFB/5^5 RSVA</t>
  </si>
  <si>
    <t>5^4 INFB/5^5 RSVA</t>
  </si>
  <si>
    <t>5^5 INFB/5^5 RSVA</t>
  </si>
  <si>
    <t>5^2 INFB/5^5 RSVA</t>
  </si>
  <si>
    <t>5^1 INFB/5^5 RSVA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</si>
</sst>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Fill="1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0" fillId="0" borderId="0" xfId="0"/>
    <xf numFmtId="0" fontId="0" fillId="0" borderId="0" xfId="0"/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0" xfId="0"/>
    <xf numFmtId="0" fontId="0" fillId="0" borderId="0" xfId="0" quotePrefix="1"/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21" xfId="0" applyBorder="1"/>
    <xf numFmtId="0" fontId="0" fillId="0" borderId="22" xfId="0" applyBorder="1"/>
    <xf numFmtId="0" fontId="0" fillId="0" borderId="13" xfId="0" applyBorder="1"/>
    <xf numFmtId="0" fontId="0" fillId="0" borderId="14" xfId="0" applyBorder="1"/>
    <xf numFmtId="0" fontId="0" fillId="0" borderId="23" xfId="0" applyBorder="1"/>
    <xf numFmtId="0" fontId="0" fillId="3" borderId="20" xfId="0" applyFill="1" applyBorder="1" applyAlignment="1">
      <alignment horizontal="center"/>
    </xf>
    <xf numFmtId="0" fontId="0" fillId="0" borderId="24" xfId="0" applyBorder="1"/>
    <xf numFmtId="0" fontId="0" fillId="2" borderId="25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AE119"/>
  <sheetViews>
    <sheetView topLeftCell="A5" zoomScale="178" zoomScaleNormal="170" zoomScaleSheetLayoutView="130" workbookViewId="0">
      <selection activeCell="K11" sqref="K11:M11"/>
    </sheetView>
  </sheetViews>
  <sheetFormatPr baseColWidth="10" defaultColWidth="8.83203125" defaultRowHeight="15" x14ac:dyDescent="0.2"/>
  <cols>
    <col min="1" max="1" width="12" customWidth="1"/>
    <col min="2" max="2" width="10.83203125" customWidth="1"/>
    <col min="3" max="5" width="9.1640625" customWidth="1"/>
    <col min="6" max="6" width="10.5" customWidth="1"/>
    <col min="7" max="7" width="9.1640625" customWidth="1"/>
    <col min="10" max="10" width="12.1640625" customWidth="1"/>
    <col min="15" max="27" width="8.1640625" customWidth="1"/>
  </cols>
  <sheetData>
    <row r="1" spans="1:31" ht="24" x14ac:dyDescent="0.3">
      <c r="A1" s="1" t="s">
        <v>44</v>
      </c>
      <c r="B1" s="29"/>
      <c r="C1" s="29"/>
      <c r="D1" s="29"/>
      <c r="E1" s="29"/>
      <c r="F1" s="29"/>
      <c r="G1" s="2" t="s">
        <v>43</v>
      </c>
      <c r="H1" s="29"/>
      <c r="I1" s="29"/>
      <c r="J1" s="29"/>
      <c r="K1" s="29"/>
      <c r="L1" s="29"/>
      <c r="M1" s="29"/>
    </row>
    <row r="2" spans="1:31" x14ac:dyDescent="0.2">
      <c r="A2" s="3" t="s">
        <v>0</v>
      </c>
      <c r="B2" s="35"/>
      <c r="C2" s="35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31" ht="24" customHeight="1" x14ac:dyDescent="0.2">
      <c r="A3" s="4" t="s">
        <v>1</v>
      </c>
      <c r="B3" s="36"/>
      <c r="C3" s="36"/>
      <c r="D3" s="29"/>
      <c r="E3" s="37" t="s">
        <v>2</v>
      </c>
      <c r="F3" s="37"/>
      <c r="G3" s="37"/>
      <c r="H3" s="37"/>
      <c r="I3" s="29"/>
      <c r="J3" s="29"/>
      <c r="K3" s="29"/>
      <c r="L3" s="29"/>
      <c r="M3" s="29"/>
    </row>
    <row r="4" spans="1:31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AD4" s="23"/>
    </row>
    <row r="5" spans="1:31" ht="16" thickBot="1" x14ac:dyDescent="0.25">
      <c r="A5" s="29" t="s">
        <v>3</v>
      </c>
      <c r="B5" s="29" t="s">
        <v>45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31" x14ac:dyDescent="0.2">
      <c r="A6" s="38"/>
      <c r="B6" s="39">
        <v>1</v>
      </c>
      <c r="C6" s="40">
        <v>2</v>
      </c>
      <c r="D6" s="40">
        <v>3</v>
      </c>
      <c r="E6" s="40">
        <v>4</v>
      </c>
      <c r="F6" s="40">
        <v>5</v>
      </c>
      <c r="G6" s="40">
        <v>6</v>
      </c>
      <c r="H6" s="40">
        <v>7</v>
      </c>
      <c r="I6" s="40">
        <v>8</v>
      </c>
      <c r="J6" s="40">
        <v>9</v>
      </c>
      <c r="K6" s="40">
        <v>10</v>
      </c>
      <c r="L6" s="40">
        <v>11</v>
      </c>
      <c r="M6" s="41">
        <v>12</v>
      </c>
    </row>
    <row r="7" spans="1:31" ht="18" customHeight="1" x14ac:dyDescent="0.2">
      <c r="A7" s="42" t="s">
        <v>4</v>
      </c>
      <c r="B7" s="30" t="s">
        <v>65</v>
      </c>
      <c r="C7" s="31"/>
      <c r="D7" s="31"/>
      <c r="E7" s="31"/>
      <c r="F7" s="31"/>
      <c r="G7" s="32"/>
      <c r="H7" s="33" t="s">
        <v>66</v>
      </c>
      <c r="I7" s="34"/>
      <c r="J7" s="34"/>
      <c r="K7" s="34"/>
      <c r="L7" s="34"/>
      <c r="M7" s="43"/>
    </row>
    <row r="8" spans="1:31" x14ac:dyDescent="0.2">
      <c r="A8" s="42" t="s">
        <v>5</v>
      </c>
      <c r="B8" s="30" t="s">
        <v>57</v>
      </c>
      <c r="C8" s="31"/>
      <c r="D8" s="31"/>
      <c r="E8" s="31"/>
      <c r="F8" s="31"/>
      <c r="G8" s="32"/>
      <c r="H8" s="33" t="s">
        <v>67</v>
      </c>
      <c r="I8" s="34"/>
      <c r="J8" s="34"/>
      <c r="K8" s="34"/>
      <c r="L8" s="34"/>
      <c r="M8" s="43"/>
    </row>
    <row r="9" spans="1:31" x14ac:dyDescent="0.2">
      <c r="A9" s="42" t="s">
        <v>6</v>
      </c>
      <c r="B9" s="30" t="s">
        <v>68</v>
      </c>
      <c r="C9" s="31"/>
      <c r="D9" s="31"/>
      <c r="E9" s="31"/>
      <c r="F9" s="31"/>
      <c r="G9" s="32"/>
      <c r="H9" s="33" t="s">
        <v>69</v>
      </c>
      <c r="I9" s="34"/>
      <c r="J9" s="34"/>
      <c r="K9" s="34"/>
      <c r="L9" s="34"/>
      <c r="M9" s="43"/>
    </row>
    <row r="10" spans="1:31" x14ac:dyDescent="0.2">
      <c r="A10" s="42" t="s">
        <v>7</v>
      </c>
      <c r="B10" s="30" t="s">
        <v>73</v>
      </c>
      <c r="C10" s="31"/>
      <c r="D10" s="32"/>
      <c r="E10" s="30" t="s">
        <v>77</v>
      </c>
      <c r="F10" s="31"/>
      <c r="G10" s="32"/>
      <c r="H10" s="33" t="s">
        <v>82</v>
      </c>
      <c r="I10" s="34"/>
      <c r="J10" s="43"/>
      <c r="K10" s="33" t="s">
        <v>90</v>
      </c>
      <c r="L10" s="34"/>
      <c r="M10" s="43"/>
    </row>
    <row r="11" spans="1:31" x14ac:dyDescent="0.2">
      <c r="A11" s="42" t="s">
        <v>8</v>
      </c>
      <c r="B11" s="30" t="s">
        <v>74</v>
      </c>
      <c r="C11" s="31"/>
      <c r="D11" s="32"/>
      <c r="E11" s="30" t="s">
        <v>78</v>
      </c>
      <c r="F11" s="31"/>
      <c r="G11" s="32"/>
      <c r="H11" s="33" t="s">
        <v>83</v>
      </c>
      <c r="I11" s="34"/>
      <c r="J11" s="43"/>
      <c r="K11" s="33" t="s">
        <v>89</v>
      </c>
      <c r="L11" s="34"/>
      <c r="M11" s="43"/>
      <c r="N11" s="23"/>
    </row>
    <row r="12" spans="1:31" x14ac:dyDescent="0.2">
      <c r="A12" s="42" t="s">
        <v>9</v>
      </c>
      <c r="B12" s="30" t="s">
        <v>75</v>
      </c>
      <c r="C12" s="31"/>
      <c r="D12" s="32"/>
      <c r="E12" s="30" t="s">
        <v>79</v>
      </c>
      <c r="F12" s="31"/>
      <c r="G12" s="32"/>
      <c r="H12" s="33" t="s">
        <v>84</v>
      </c>
      <c r="I12" s="34"/>
      <c r="J12" s="43"/>
      <c r="K12" s="33" t="s">
        <v>86</v>
      </c>
      <c r="L12" s="34"/>
      <c r="M12" s="43"/>
      <c r="N12" s="23"/>
    </row>
    <row r="13" spans="1:31" x14ac:dyDescent="0.2">
      <c r="A13" s="42" t="s">
        <v>10</v>
      </c>
      <c r="B13" s="30" t="s">
        <v>76</v>
      </c>
      <c r="C13" s="31"/>
      <c r="D13" s="32"/>
      <c r="E13" s="30" t="s">
        <v>80</v>
      </c>
      <c r="F13" s="31"/>
      <c r="G13" s="32"/>
      <c r="H13" s="33" t="s">
        <v>85</v>
      </c>
      <c r="I13" s="34"/>
      <c r="J13" s="43"/>
      <c r="K13" s="33" t="s">
        <v>87</v>
      </c>
      <c r="L13" s="34"/>
      <c r="M13" s="43"/>
      <c r="N13" s="23"/>
    </row>
    <row r="14" spans="1:31" ht="16" thickBot="1" x14ac:dyDescent="0.25">
      <c r="A14" s="44" t="s">
        <v>11</v>
      </c>
      <c r="B14" s="30" t="s">
        <v>81</v>
      </c>
      <c r="C14" s="31"/>
      <c r="D14" s="31"/>
      <c r="E14" s="31"/>
      <c r="F14" s="31"/>
      <c r="G14" s="32"/>
      <c r="H14" s="33" t="s">
        <v>88</v>
      </c>
      <c r="I14" s="34"/>
      <c r="J14" s="34"/>
      <c r="K14" s="34"/>
      <c r="L14" s="34"/>
      <c r="M14" s="43"/>
      <c r="AD14" s="23"/>
      <c r="AE14" s="23"/>
    </row>
    <row r="15" spans="1:31" ht="16" customHeight="1" x14ac:dyDescent="0.2">
      <c r="A15" s="29"/>
      <c r="B15" s="29"/>
      <c r="C15" s="29"/>
      <c r="D15" s="29"/>
      <c r="E15" s="29"/>
      <c r="F15" s="45" t="s">
        <v>70</v>
      </c>
      <c r="G15" s="45"/>
      <c r="H15" s="29"/>
      <c r="I15" s="29"/>
      <c r="J15" s="29"/>
      <c r="K15" s="29"/>
      <c r="L15" s="46" t="s">
        <v>71</v>
      </c>
      <c r="M15" s="46"/>
      <c r="N15" s="23"/>
    </row>
    <row r="16" spans="1:31" ht="16" customHeight="1" x14ac:dyDescent="0.2">
      <c r="A16" s="29" t="s">
        <v>12</v>
      </c>
      <c r="B16" s="29"/>
      <c r="C16" s="29"/>
      <c r="D16" s="29"/>
      <c r="E16" s="29"/>
      <c r="F16" s="47"/>
      <c r="G16" s="47"/>
      <c r="H16" s="29"/>
      <c r="I16" s="29"/>
      <c r="J16" s="29"/>
      <c r="K16" s="29"/>
      <c r="L16" s="48"/>
      <c r="M16" s="48"/>
      <c r="N16" s="23"/>
      <c r="AC16" s="11"/>
      <c r="AD16" s="11"/>
      <c r="AE16" s="11"/>
    </row>
    <row r="17" spans="1:31" ht="16" customHeight="1" x14ac:dyDescent="0.2">
      <c r="A17" s="29" t="s">
        <v>13</v>
      </c>
      <c r="B17" s="29"/>
      <c r="C17" s="29"/>
      <c r="D17" s="29"/>
      <c r="E17" s="29"/>
      <c r="F17" s="47"/>
      <c r="G17" s="47"/>
      <c r="H17" s="29"/>
      <c r="I17" s="29"/>
      <c r="J17" s="29"/>
      <c r="K17" s="29"/>
      <c r="L17" s="48"/>
      <c r="M17" s="48"/>
    </row>
    <row r="18" spans="1:31" ht="15" customHeight="1" x14ac:dyDescent="0.2">
      <c r="A18" s="29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31" ht="15" customHeight="1" x14ac:dyDescent="0.2">
      <c r="A19" s="29" t="s">
        <v>15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31" x14ac:dyDescent="0.2">
      <c r="A20" s="29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31" x14ac:dyDescent="0.2">
      <c r="A21" s="29" t="s">
        <v>17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31" x14ac:dyDescent="0.2">
      <c r="A22" s="49" t="s">
        <v>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31" x14ac:dyDescent="0.2">
      <c r="A23" s="29" t="s">
        <v>40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AC23" s="11"/>
      <c r="AD23" s="11"/>
      <c r="AE23" s="11"/>
    </row>
    <row r="24" spans="1:31" x14ac:dyDescent="0.2">
      <c r="A24" s="49" t="s">
        <v>19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AC24" s="12"/>
      <c r="AD24" s="12"/>
      <c r="AE24" s="12"/>
    </row>
    <row r="25" spans="1:31" x14ac:dyDescent="0.2">
      <c r="A25" s="49" t="s">
        <v>18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AC25" s="12"/>
      <c r="AD25" s="12"/>
      <c r="AE25" s="12"/>
    </row>
    <row r="26" spans="1:31" x14ac:dyDescent="0.2">
      <c r="A26" s="29" t="s">
        <v>20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AC26" s="12"/>
      <c r="AD26" s="12"/>
      <c r="AE26" s="12"/>
    </row>
    <row r="27" spans="1:31" ht="16" thickBot="1" x14ac:dyDescent="0.25">
      <c r="A27" s="29"/>
      <c r="B27" s="29" t="s">
        <v>21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AC27" s="12"/>
      <c r="AD27" s="12"/>
      <c r="AE27" s="12"/>
    </row>
    <row r="28" spans="1:31" ht="16" thickBot="1" x14ac:dyDescent="0.25">
      <c r="A28" s="29"/>
      <c r="B28" s="50" t="s">
        <v>22</v>
      </c>
      <c r="C28" s="40" t="s">
        <v>23</v>
      </c>
      <c r="D28" s="40"/>
      <c r="E28" s="41"/>
      <c r="F28" s="29"/>
      <c r="G28" s="29"/>
      <c r="H28" s="29"/>
      <c r="I28" s="29"/>
      <c r="J28" s="29"/>
      <c r="K28" s="29"/>
      <c r="L28" s="29"/>
      <c r="M28" s="29"/>
    </row>
    <row r="29" spans="1:31" x14ac:dyDescent="0.2">
      <c r="A29" s="29"/>
      <c r="B29" s="51" t="s">
        <v>24</v>
      </c>
      <c r="C29" s="52" t="s">
        <v>23</v>
      </c>
      <c r="D29" s="53" t="s">
        <v>27</v>
      </c>
      <c r="E29" s="54"/>
      <c r="F29" s="29"/>
      <c r="G29" s="29"/>
      <c r="H29" s="29"/>
      <c r="I29" s="29"/>
      <c r="J29" s="29"/>
      <c r="K29" s="29"/>
      <c r="L29" s="29"/>
      <c r="M29" s="29"/>
    </row>
    <row r="30" spans="1:31" x14ac:dyDescent="0.2">
      <c r="A30" s="29"/>
      <c r="B30" s="55" t="s">
        <v>25</v>
      </c>
      <c r="C30" s="5" t="s">
        <v>26</v>
      </c>
      <c r="D30" s="56"/>
      <c r="E30" s="57"/>
      <c r="F30" s="29"/>
      <c r="G30" s="29"/>
      <c r="H30" s="29"/>
      <c r="I30" s="29"/>
      <c r="J30" s="29"/>
      <c r="K30" s="29"/>
      <c r="L30" s="29"/>
      <c r="M30" s="29"/>
    </row>
    <row r="31" spans="1:31" ht="16" thickBot="1" x14ac:dyDescent="0.25">
      <c r="A31" s="29"/>
      <c r="B31" s="58" t="s">
        <v>28</v>
      </c>
      <c r="C31" s="59"/>
      <c r="D31" s="60"/>
      <c r="E31" s="61"/>
      <c r="F31" s="29"/>
      <c r="G31" s="29"/>
      <c r="H31" s="29"/>
      <c r="I31" s="29"/>
      <c r="J31" s="29"/>
      <c r="K31" s="29"/>
      <c r="L31" s="29"/>
      <c r="M31" s="29"/>
    </row>
    <row r="32" spans="1:31" ht="16" thickBot="1" x14ac:dyDescent="0.25">
      <c r="A32" s="29"/>
      <c r="B32" s="62" t="s">
        <v>29</v>
      </c>
      <c r="C32" s="63"/>
      <c r="D32" s="63"/>
      <c r="E32" s="64"/>
      <c r="F32" s="29"/>
      <c r="G32" s="29"/>
      <c r="H32" s="29"/>
      <c r="I32" s="29"/>
      <c r="J32" s="29"/>
      <c r="K32" s="29"/>
      <c r="L32" s="29"/>
      <c r="M32" s="29"/>
    </row>
    <row r="33" spans="1:31" x14ac:dyDescent="0.2">
      <c r="A33" s="29" t="s">
        <v>30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31" s="11" customForma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W34" s="23"/>
      <c r="X34" s="23"/>
      <c r="Y34" s="23"/>
      <c r="Z34" s="23"/>
      <c r="AA34" s="23"/>
      <c r="AB34" s="23"/>
      <c r="AC34"/>
      <c r="AD34"/>
      <c r="AE34"/>
    </row>
    <row r="35" spans="1:31" x14ac:dyDescent="0.2">
      <c r="A35" s="13" t="s">
        <v>51</v>
      </c>
      <c r="B35" s="29"/>
      <c r="C35" s="29"/>
      <c r="D35" s="29"/>
      <c r="E35" s="29"/>
      <c r="F35" s="18" t="s">
        <v>52</v>
      </c>
      <c r="G35" s="29"/>
      <c r="H35" s="29"/>
      <c r="I35" s="29"/>
      <c r="J35" s="29"/>
      <c r="K35" s="29"/>
      <c r="L35" s="29"/>
      <c r="M35" s="29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1" ht="32" x14ac:dyDescent="0.2">
      <c r="A36" s="14" t="s">
        <v>33</v>
      </c>
      <c r="B36" s="6"/>
      <c r="C36" s="9">
        <v>54</v>
      </c>
      <c r="D36" s="29"/>
      <c r="E36" s="29"/>
      <c r="F36" s="19" t="s">
        <v>33</v>
      </c>
      <c r="G36" s="6"/>
      <c r="H36" s="9">
        <v>54</v>
      </c>
      <c r="I36" s="29"/>
      <c r="J36" s="29"/>
      <c r="K36" s="29"/>
      <c r="L36" s="29"/>
      <c r="M36" s="29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1" ht="32" x14ac:dyDescent="0.2">
      <c r="A37" s="15" t="s">
        <v>32</v>
      </c>
      <c r="B37" s="7" t="s">
        <v>42</v>
      </c>
      <c r="C37" s="7" t="s">
        <v>39</v>
      </c>
      <c r="D37" s="7" t="s">
        <v>36</v>
      </c>
      <c r="E37" s="29"/>
      <c r="F37" s="20" t="s">
        <v>32</v>
      </c>
      <c r="G37" s="7" t="s">
        <v>42</v>
      </c>
      <c r="H37" s="7" t="s">
        <v>39</v>
      </c>
      <c r="I37" s="7" t="s">
        <v>36</v>
      </c>
      <c r="J37" s="29"/>
      <c r="K37" s="29"/>
      <c r="L37" s="29"/>
      <c r="M37" s="29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x14ac:dyDescent="0.2">
      <c r="A38" s="16" t="s">
        <v>46</v>
      </c>
      <c r="B38" s="10" t="s">
        <v>38</v>
      </c>
      <c r="C38" s="10" t="s">
        <v>41</v>
      </c>
      <c r="D38" s="5">
        <f>10*$C$36</f>
        <v>540</v>
      </c>
      <c r="E38" s="29"/>
      <c r="F38" s="21" t="s">
        <v>46</v>
      </c>
      <c r="G38" s="10" t="s">
        <v>38</v>
      </c>
      <c r="H38" s="10" t="s">
        <v>41</v>
      </c>
      <c r="I38" s="5">
        <f>10*$C$36</f>
        <v>540</v>
      </c>
      <c r="J38" s="29"/>
      <c r="K38" s="29"/>
      <c r="L38" s="29"/>
      <c r="M38" s="29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1" x14ac:dyDescent="0.2">
      <c r="A39" s="16" t="s">
        <v>49</v>
      </c>
      <c r="B39" s="5">
        <v>10</v>
      </c>
      <c r="C39" s="5">
        <v>0.5</v>
      </c>
      <c r="D39" s="5">
        <f>20*C39/B39*$C$36</f>
        <v>54</v>
      </c>
      <c r="E39" s="29"/>
      <c r="F39" s="21" t="s">
        <v>47</v>
      </c>
      <c r="G39" s="5">
        <v>10</v>
      </c>
      <c r="H39" s="5">
        <v>0.5</v>
      </c>
      <c r="I39" s="5">
        <f>20*H39/G39*$H$36</f>
        <v>54</v>
      </c>
      <c r="J39" s="29"/>
      <c r="K39" s="29"/>
      <c r="L39" s="29"/>
      <c r="M39" s="29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1" x14ac:dyDescent="0.2">
      <c r="A40" s="16" t="s">
        <v>50</v>
      </c>
      <c r="B40" s="5">
        <v>10</v>
      </c>
      <c r="C40" s="5">
        <v>0.5</v>
      </c>
      <c r="D40" s="5">
        <f>20*C40/B40*$C$36</f>
        <v>54</v>
      </c>
      <c r="E40" s="29"/>
      <c r="F40" s="21" t="s">
        <v>48</v>
      </c>
      <c r="G40" s="5">
        <v>10</v>
      </c>
      <c r="H40" s="5">
        <v>0.5</v>
      </c>
      <c r="I40" s="5">
        <f>20*H40/G40*$H$36</f>
        <v>54</v>
      </c>
      <c r="J40" s="29"/>
      <c r="K40" s="29"/>
      <c r="L40" s="29"/>
      <c r="M40" s="29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1" s="11" customFormat="1" x14ac:dyDescent="0.2">
      <c r="A41" s="16" t="s">
        <v>55</v>
      </c>
      <c r="B41" s="5">
        <v>1</v>
      </c>
      <c r="C41" s="5">
        <v>6.25</v>
      </c>
      <c r="D41" s="5">
        <f>20*C41/1000/B41*$C$36</f>
        <v>6.75</v>
      </c>
      <c r="E41" s="29"/>
      <c r="F41" s="21" t="s">
        <v>56</v>
      </c>
      <c r="G41" s="5">
        <v>1</v>
      </c>
      <c r="H41" s="5">
        <v>6.25</v>
      </c>
      <c r="I41" s="5">
        <f>20*H41/1000/G41*$H$36</f>
        <v>6.75</v>
      </c>
      <c r="J41" s="29"/>
      <c r="K41" s="29"/>
      <c r="L41" s="29"/>
      <c r="M41" s="29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1" s="12" customFormat="1" x14ac:dyDescent="0.2">
      <c r="A42" s="16" t="s">
        <v>53</v>
      </c>
      <c r="B42" s="5">
        <v>1</v>
      </c>
      <c r="C42" s="5">
        <v>6.25</v>
      </c>
      <c r="D42" s="5">
        <f>20*C42/1000/B42*$C$36</f>
        <v>6.75</v>
      </c>
      <c r="E42" s="29"/>
      <c r="F42" s="21" t="s">
        <v>54</v>
      </c>
      <c r="G42" s="5">
        <v>1</v>
      </c>
      <c r="H42" s="5">
        <v>6.25</v>
      </c>
      <c r="I42" s="5">
        <f>20*H42/1000/G42*$H$36</f>
        <v>6.75</v>
      </c>
      <c r="J42" s="29"/>
      <c r="K42" s="29"/>
      <c r="L42" s="29"/>
      <c r="M42" s="29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1" s="12" customFormat="1" x14ac:dyDescent="0.2">
      <c r="A43" s="16" t="s">
        <v>58</v>
      </c>
      <c r="B43" s="5">
        <v>10</v>
      </c>
      <c r="C43" s="5">
        <v>0.5</v>
      </c>
      <c r="D43" s="5">
        <f>20*C43/B43*$C$36</f>
        <v>54</v>
      </c>
      <c r="E43" s="29"/>
      <c r="F43" s="21" t="s">
        <v>58</v>
      </c>
      <c r="G43" s="5">
        <v>10</v>
      </c>
      <c r="H43" s="5">
        <v>0.5</v>
      </c>
      <c r="I43" s="5">
        <f>20*H43/G43*$H$36</f>
        <v>54</v>
      </c>
      <c r="J43" s="29"/>
      <c r="K43" s="29"/>
      <c r="L43" s="29"/>
      <c r="M43" s="29"/>
    </row>
    <row r="44" spans="1:31" s="12" customFormat="1" x14ac:dyDescent="0.2">
      <c r="A44" s="16" t="s">
        <v>59</v>
      </c>
      <c r="B44" s="5">
        <v>10</v>
      </c>
      <c r="C44" s="5">
        <v>0.5</v>
      </c>
      <c r="D44" s="5">
        <f>20*C44/B44*$C$36</f>
        <v>54</v>
      </c>
      <c r="E44" s="29"/>
      <c r="F44" s="21" t="s">
        <v>59</v>
      </c>
      <c r="G44" s="5">
        <v>10</v>
      </c>
      <c r="H44" s="5">
        <v>0.5</v>
      </c>
      <c r="I44" s="5">
        <f>20*H44/G44*$H$36</f>
        <v>54</v>
      </c>
      <c r="J44" s="29"/>
      <c r="K44" s="29"/>
      <c r="L44" s="29"/>
      <c r="M44" s="29"/>
    </row>
    <row r="45" spans="1:31" s="12" customFormat="1" x14ac:dyDescent="0.2">
      <c r="A45" s="16" t="s">
        <v>60</v>
      </c>
      <c r="B45" s="5">
        <v>1</v>
      </c>
      <c r="C45" s="5">
        <v>12.5</v>
      </c>
      <c r="D45" s="5">
        <f>20*C45/1000/B45*$C$36</f>
        <v>13.5</v>
      </c>
      <c r="E45" s="29"/>
      <c r="F45" s="21" t="s">
        <v>60</v>
      </c>
      <c r="G45" s="5">
        <v>1</v>
      </c>
      <c r="H45" s="5">
        <v>12.5</v>
      </c>
      <c r="I45" s="5">
        <f>20*H45/1000/G45*$H$36</f>
        <v>13.5</v>
      </c>
      <c r="J45" s="29"/>
      <c r="K45" s="29"/>
      <c r="L45" s="29"/>
      <c r="M45" s="29"/>
    </row>
    <row r="46" spans="1:31" ht="32" x14ac:dyDescent="0.2">
      <c r="A46" s="17" t="s">
        <v>34</v>
      </c>
      <c r="B46" s="6"/>
      <c r="C46" s="5"/>
      <c r="D46" s="5">
        <f>(15*$C$36)-(SUM(D38:D45))</f>
        <v>27</v>
      </c>
      <c r="E46" s="29"/>
      <c r="F46" s="22" t="s">
        <v>34</v>
      </c>
      <c r="G46" s="6"/>
      <c r="H46" s="5"/>
      <c r="I46" s="5">
        <f>(15*$H$36)-(SUM(I38:I45))</f>
        <v>27</v>
      </c>
      <c r="J46" s="29"/>
      <c r="K46" s="29"/>
      <c r="L46" s="29"/>
      <c r="M46" s="29"/>
    </row>
    <row r="47" spans="1:31" x14ac:dyDescent="0.2">
      <c r="A47" s="16" t="s">
        <v>35</v>
      </c>
      <c r="B47" s="5"/>
      <c r="C47" s="5"/>
      <c r="D47" s="5">
        <f>SUM(D38:D46)/$C$36</f>
        <v>15</v>
      </c>
      <c r="E47" s="29"/>
      <c r="F47" s="21" t="s">
        <v>35</v>
      </c>
      <c r="G47" s="5"/>
      <c r="H47" s="5"/>
      <c r="I47" s="5">
        <f>SUM(I38:I46)/$H$36</f>
        <v>15</v>
      </c>
      <c r="J47" s="29"/>
      <c r="K47" s="29"/>
      <c r="L47" s="29"/>
      <c r="M47" s="29"/>
    </row>
    <row r="48" spans="1:31" x14ac:dyDescent="0.2">
      <c r="A48" s="65" t="s">
        <v>37</v>
      </c>
      <c r="B48" s="29"/>
      <c r="C48" s="29"/>
      <c r="D48" s="29"/>
      <c r="E48" s="29"/>
      <c r="F48" s="65"/>
      <c r="G48" s="29"/>
      <c r="H48" s="29"/>
      <c r="I48" s="29"/>
      <c r="J48" s="29"/>
      <c r="K48" s="29"/>
      <c r="L48" s="29"/>
      <c r="M48" s="29"/>
    </row>
    <row r="49" spans="1:13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 spans="1:13" x14ac:dyDescent="0.2">
      <c r="A51" s="27" t="s">
        <v>72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 x14ac:dyDescent="0.2">
      <c r="A52" s="8" t="s">
        <v>37</v>
      </c>
      <c r="B52" s="29"/>
      <c r="C52" s="29"/>
      <c r="D52" s="29"/>
      <c r="E52" s="29"/>
      <c r="F52" s="8"/>
      <c r="G52" s="29"/>
      <c r="H52" s="29"/>
      <c r="I52" s="29"/>
    </row>
    <row r="72" spans="5:5" x14ac:dyDescent="0.2">
      <c r="E72" s="23"/>
    </row>
    <row r="119" spans="14:14" x14ac:dyDescent="0.2">
      <c r="N119" s="23"/>
    </row>
  </sheetData>
  <mergeCells count="31">
    <mergeCell ref="K11:M11"/>
    <mergeCell ref="B12:D12"/>
    <mergeCell ref="E12:G12"/>
    <mergeCell ref="H12:J12"/>
    <mergeCell ref="K12:M12"/>
    <mergeCell ref="F15:G17"/>
    <mergeCell ref="L15:M17"/>
    <mergeCell ref="D29:E31"/>
    <mergeCell ref="B31:C31"/>
    <mergeCell ref="H14:M14"/>
    <mergeCell ref="B9:G9"/>
    <mergeCell ref="H9:M9"/>
    <mergeCell ref="B10:D10"/>
    <mergeCell ref="E10:G10"/>
    <mergeCell ref="H10:J10"/>
    <mergeCell ref="K10:M10"/>
    <mergeCell ref="B2:C2"/>
    <mergeCell ref="B3:C3"/>
    <mergeCell ref="E3:H3"/>
    <mergeCell ref="B14:G14"/>
    <mergeCell ref="B7:G7"/>
    <mergeCell ref="H7:M7"/>
    <mergeCell ref="B8:G8"/>
    <mergeCell ref="H8:M8"/>
    <mergeCell ref="B13:D13"/>
    <mergeCell ref="E13:G13"/>
    <mergeCell ref="H13:J13"/>
    <mergeCell ref="K13:M13"/>
    <mergeCell ref="B11:D11"/>
    <mergeCell ref="E11:G11"/>
    <mergeCell ref="H11:J11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E97"/>
  <sheetViews>
    <sheetView tabSelected="1" zoomScale="125" zoomScaleNormal="125" workbookViewId="0">
      <selection activeCell="D38" sqref="D38"/>
    </sheetView>
  </sheetViews>
  <sheetFormatPr baseColWidth="10" defaultColWidth="10.83203125" defaultRowHeight="15" x14ac:dyDescent="0.2"/>
  <cols>
    <col min="2" max="2" width="38.5" customWidth="1"/>
    <col min="3" max="3" width="15.1640625" customWidth="1"/>
    <col min="4" max="4" width="18.33203125" customWidth="1"/>
  </cols>
  <sheetData>
    <row r="1" spans="1:5" x14ac:dyDescent="0.2">
      <c r="A1" s="26" t="s">
        <v>61</v>
      </c>
      <c r="B1" s="26" t="s">
        <v>62</v>
      </c>
      <c r="C1" s="26" t="s">
        <v>63</v>
      </c>
      <c r="D1" s="26" t="s">
        <v>64</v>
      </c>
      <c r="E1" s="23"/>
    </row>
    <row r="2" spans="1:5" x14ac:dyDescent="0.2">
      <c r="A2" t="str">
        <f t="array" ref="A2:A13">Plate!$A$7&amp;TRANSPOSE(Plate!$B$6:$M$6)</f>
        <v>A1</v>
      </c>
      <c r="B2" s="25" t="str">
        <f>_xlfn.TEXTJOIN(", ",TRUE,Probes)</f>
        <v>6.25nM INFA, 12.5nM RSVA, 0.5uM Primer Conc</v>
      </c>
      <c r="C2" s="25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s="25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5" x14ac:dyDescent="0.2">
      <c r="A3" t="str">
        <v>A2</v>
      </c>
      <c r="B3" s="25" t="str">
        <f>_xlfn.TEXTJOIN(", ",TRUE,Probes)</f>
        <v>6.25nM INFA, 12.5nM RSVA, 0.5uM Primer Conc</v>
      </c>
      <c r="C3" s="24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s="23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5" x14ac:dyDescent="0.2">
      <c r="A4" t="str">
        <v>A3</v>
      </c>
      <c r="B4" s="25" t="str">
        <f>_xlfn.TEXTJOIN(", ",TRUE,Probes)</f>
        <v>6.25nM INFA, 12.5nM RSVA, 0.5uM Primer Conc</v>
      </c>
      <c r="C4" s="24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s="23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5" x14ac:dyDescent="0.2">
      <c r="A5" t="str">
        <v>A4</v>
      </c>
      <c r="B5" s="25" t="str">
        <f>_xlfn.TEXTJOIN(", ",TRUE,Probes)</f>
        <v>6.25nM INFA, 12.5nM RSVA, 0.5uM Primer Conc</v>
      </c>
      <c r="C5" s="24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s="23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5" x14ac:dyDescent="0.2">
      <c r="A6" t="str">
        <v>A5</v>
      </c>
      <c r="B6" s="25" t="str">
        <f>_xlfn.TEXTJOIN(", ",TRUE,Probes)</f>
        <v>6.25nM INFA, 12.5nM RSVA, 0.5uM Primer Conc</v>
      </c>
      <c r="C6" s="24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s="23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5" x14ac:dyDescent="0.2">
      <c r="A7" t="str">
        <v>A6</v>
      </c>
      <c r="B7" s="25" t="str">
        <f>_xlfn.TEXTJOIN(", ",TRUE,Probes)</f>
        <v>6.25nM INFA, 12.5nM RSVA, 0.5uM Primer Conc</v>
      </c>
      <c r="C7" s="24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s="23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5" x14ac:dyDescent="0.2">
      <c r="A8" s="11" t="str">
        <v>A7</v>
      </c>
      <c r="B8" s="25" t="str">
        <f>IF(_xlfn.TEXTJOIN(", ",TRUE,Probes7)="", _xlfn.TEXTJOIN(", ",TRUE,Probes), _xlfn.TEXTJOIN(", ",TRUE,Probes7))</f>
        <v>6.25nM INFB, 12.5nM RSVA, 0.5uM Primer Conc</v>
      </c>
      <c r="C8" s="24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Blank</v>
      </c>
      <c r="D8" s="23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9" spans="1:5" x14ac:dyDescent="0.2">
      <c r="A9" t="str">
        <v>A8</v>
      </c>
      <c r="B9" s="28" t="str">
        <f>IF(_xlfn.TEXTJOIN(", ",TRUE,Probes7)="", _xlfn.TEXTJOIN(", ",TRUE,Probes), _xlfn.TEXTJOIN(", ",TRUE,Probes7))</f>
        <v>6.25nM INFB, 12.5nM RSVA, 0.5uM Primer Conc</v>
      </c>
      <c r="C9" s="24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Blank</v>
      </c>
      <c r="D9" s="23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10" spans="1:5" x14ac:dyDescent="0.2">
      <c r="A10" t="str">
        <v>A9</v>
      </c>
      <c r="B10" s="28" t="str">
        <f>IF(_xlfn.TEXTJOIN(", ",TRUE,Probes7)="", _xlfn.TEXTJOIN(", ",TRUE,Probes), _xlfn.TEXTJOIN(", ",TRUE,Probes7))</f>
        <v>6.25nM INFB, 12.5nM RSVA, 0.5uM Primer Conc</v>
      </c>
      <c r="C10" s="24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Blank</v>
      </c>
      <c r="D10" s="23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11" spans="1:5" x14ac:dyDescent="0.2">
      <c r="A11" t="str">
        <v>A10</v>
      </c>
      <c r="B11" s="28" t="str">
        <f>IF(_xlfn.TEXTJOIN(", ",TRUE,Probes7)="", _xlfn.TEXTJOIN(", ",TRUE,Probes), _xlfn.TEXTJOIN(", ",TRUE,Probes7))</f>
        <v>6.25nM INFB, 12.5nM RSVA, 0.5uM Primer Conc</v>
      </c>
      <c r="C11" s="24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Blank</v>
      </c>
      <c r="D11" s="23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12" spans="1:5" x14ac:dyDescent="0.2">
      <c r="A12" t="str">
        <v>A11</v>
      </c>
      <c r="B12" s="28" t="str">
        <f>IF(_xlfn.TEXTJOIN(", ",TRUE,Probes7)="", _xlfn.TEXTJOIN(", ",TRUE,Probes), _xlfn.TEXTJOIN(", ",TRUE,Probes7))</f>
        <v>6.25nM INFB, 12.5nM RSVA, 0.5uM Primer Conc</v>
      </c>
      <c r="C12" s="24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Blank</v>
      </c>
      <c r="D12" s="23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13" spans="1:5" x14ac:dyDescent="0.2">
      <c r="A13" t="str">
        <v>A12</v>
      </c>
      <c r="B13" s="28" t="str">
        <f>IF(_xlfn.TEXTJOIN(", ",TRUE,Probes7)="", _xlfn.TEXTJOIN(", ",TRUE,Probes), _xlfn.TEXTJOIN(", ",TRUE,Probes7))</f>
        <v>6.25nM INFB, 12.5nM RSVA, 0.5uM Primer Conc</v>
      </c>
      <c r="C13" s="24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Blank</v>
      </c>
      <c r="D13" s="23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14" spans="1:5" x14ac:dyDescent="0.2">
      <c r="A14" s="23" t="str">
        <f t="array" ref="A14:A25">Plate!$A$8&amp;TRANSPOSE(Plate!$B$6:$M$6)</f>
        <v>B1</v>
      </c>
      <c r="B14" s="25" t="str">
        <f>_xlfn.TEXTJOIN(", ",TRUE,Probes)</f>
        <v>6.25nM INFA, 12.5nM RSVA, 0.5uM Primer Conc</v>
      </c>
      <c r="C14" s="24" t="str">
        <f>SUBSTITUTE(SUBSTITUTE(SUBSTITUTE(SUBSTITUTE(SUBSTITUTE(SUBSTITUTE(SUBSTITUTE(SUBSTITUTE(SUBSTITUTE(SUBSTITUTE(SUBSTITUTE(SUBSTITUTE(Plate!$B$8,0,""),1,""),2,""),3,""),4,""),5,""),6,""),7,""),8,""),9,""),"^","")," ","")</f>
        <v>INFA</v>
      </c>
      <c r="D1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5" x14ac:dyDescent="0.2">
      <c r="A15" s="23" t="str">
        <v>B2</v>
      </c>
      <c r="B15" s="25" t="str">
        <f>_xlfn.TEXTJOIN(", ",TRUE,Probes)</f>
        <v>6.25nM INFA, 12.5nM RSVA, 0.5uM Primer Conc</v>
      </c>
      <c r="C15" s="24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INFA</v>
      </c>
      <c r="D1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5" x14ac:dyDescent="0.2">
      <c r="A16" s="23" t="str">
        <v>B3</v>
      </c>
      <c r="B16" s="25" t="str">
        <f>_xlfn.TEXTJOIN(", ",TRUE,Probes)</f>
        <v>6.25nM INFA, 12.5nM RSVA, 0.5uM Primer Conc</v>
      </c>
      <c r="C16" s="24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INFA</v>
      </c>
      <c r="D1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2">
      <c r="A17" s="23" t="str">
        <v>B4</v>
      </c>
      <c r="B17" s="25" t="str">
        <f>_xlfn.TEXTJOIN(", ",TRUE,Probes)</f>
        <v>6.25nM INFA, 12.5nM RSVA, 0.5uM Primer Conc</v>
      </c>
      <c r="C17" s="24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INFA</v>
      </c>
      <c r="D1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2">
      <c r="A18" s="23" t="str">
        <v>B5</v>
      </c>
      <c r="B18" s="25" t="str">
        <f>_xlfn.TEXTJOIN(", ",TRUE,Probes)</f>
        <v>6.25nM INFA, 12.5nM RSVA, 0.5uM Primer Conc</v>
      </c>
      <c r="C18" s="24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INFA</v>
      </c>
      <c r="D1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2">
      <c r="A19" s="23" t="str">
        <v>B6</v>
      </c>
      <c r="B19" s="25" t="str">
        <f>_xlfn.TEXTJOIN(", ",TRUE,Probes)</f>
        <v>6.25nM INFA, 12.5nM RSVA, 0.5uM Primer Conc</v>
      </c>
      <c r="C19" s="24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INFA</v>
      </c>
      <c r="D1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2">
      <c r="A20" s="23" t="str">
        <v>B7</v>
      </c>
      <c r="B20" s="28" t="str">
        <f>IF(_xlfn.TEXTJOIN(", ",TRUE,Probes7)="", _xlfn.TEXTJOIN(", ",TRUE,Probes), _xlfn.TEXTJOIN(", ",TRUE,Probes7))</f>
        <v>6.25nM INFB, 12.5nM RSVA, 0.5uM Primer Conc</v>
      </c>
      <c r="C20" s="24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INFB</v>
      </c>
      <c r="D2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2">
      <c r="A21" s="23" t="str">
        <v>B8</v>
      </c>
      <c r="B21" s="28" t="str">
        <f>IF(_xlfn.TEXTJOIN(", ",TRUE,Probes7)="", _xlfn.TEXTJOIN(", ",TRUE,Probes), _xlfn.TEXTJOIN(", ",TRUE,Probes7))</f>
        <v>6.25nM INFB, 12.5nM RSVA, 0.5uM Primer Conc</v>
      </c>
      <c r="C21" s="24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INFB</v>
      </c>
      <c r="D2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2">
      <c r="A22" s="23" t="str">
        <v>B9</v>
      </c>
      <c r="B22" s="28" t="str">
        <f>IF(_xlfn.TEXTJOIN(", ",TRUE,Probes7)="", _xlfn.TEXTJOIN(", ",TRUE,Probes), _xlfn.TEXTJOIN(", ",TRUE,Probes7))</f>
        <v>6.25nM INFB, 12.5nM RSVA, 0.5uM Primer Conc</v>
      </c>
      <c r="C22" s="24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INFB</v>
      </c>
      <c r="D2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2">
      <c r="A23" s="23" t="str">
        <v>B10</v>
      </c>
      <c r="B23" s="28" t="str">
        <f>IF(_xlfn.TEXTJOIN(", ",TRUE,Probes7)="", _xlfn.TEXTJOIN(", ",TRUE,Probes), _xlfn.TEXTJOIN(", ",TRUE,Probes7))</f>
        <v>6.25nM INFB, 12.5nM RSVA, 0.5uM Primer Conc</v>
      </c>
      <c r="C23" s="24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INFB</v>
      </c>
      <c r="D2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2">
      <c r="A24" s="23" t="str">
        <v>B11</v>
      </c>
      <c r="B24" s="28" t="str">
        <f>IF(_xlfn.TEXTJOIN(", ",TRUE,Probes7)="", _xlfn.TEXTJOIN(", ",TRUE,Probes), _xlfn.TEXTJOIN(", ",TRUE,Probes7))</f>
        <v>6.25nM INFB, 12.5nM RSVA, 0.5uM Primer Conc</v>
      </c>
      <c r="C24" s="24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INFB</v>
      </c>
      <c r="D2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2">
      <c r="A25" s="23" t="str">
        <v>B12</v>
      </c>
      <c r="B25" s="28" t="str">
        <f>IF(_xlfn.TEXTJOIN(", ",TRUE,Probes7)="", _xlfn.TEXTJOIN(", ",TRUE,Probes), _xlfn.TEXTJOIN(", ",TRUE,Probes7))</f>
        <v>6.25nM INFB, 12.5nM RSVA, 0.5uM Primer Conc</v>
      </c>
      <c r="C25" s="24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INFB</v>
      </c>
      <c r="D2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2">
      <c r="A26" s="23" t="str">
        <f t="array" ref="A26:A37">Plate!$A$9&amp;TRANSPOSE(Plate!$B$6:$M$6)</f>
        <v>C1</v>
      </c>
      <c r="B26" s="25" t="str">
        <f>_xlfn.TEXTJOIN(", ",TRUE,Probes)</f>
        <v>6.25nM INFA, 12.5nM RSVA, 0.5uM Primer Conc</v>
      </c>
      <c r="C26" s="24" t="str">
        <f>SUBSTITUTE(SUBSTITUTE(SUBSTITUTE(SUBSTITUTE(SUBSTITUTE(SUBSTITUTE(SUBSTITUTE(SUBSTITUTE(SUBSTITUTE(SUBSTITUTE(SUBSTITUTE(SUBSTITUTE(Plate!$B$9,0,""),1,""),2,""),3,""),4,""),5,""),6,""),7,""),8,""),9,""),"^","")," ","")</f>
        <v>RSVA</v>
      </c>
      <c r="D2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$9),"A",""),"B",""),"C",""),"D",""),"E",""),"F",""),"G",""),"H",""),"I",""),"J",""),"K",""),"L",""),"M",""),"N",""),"O",""),"P",""),"Q",""),"R",""),"S",""),"T",""),"U",""),"V",""),"W",""),"X",""),"Y",""),"Z","")," ",""))</f>
        <v>10^6</v>
      </c>
    </row>
    <row r="27" spans="1:4" x14ac:dyDescent="0.2">
      <c r="A27" s="23" t="str">
        <v>C2</v>
      </c>
      <c r="B27" s="25" t="str">
        <f>_xlfn.TEXTJOIN(", ",TRUE,Probes)</f>
        <v>6.25nM INFA, 12.5nM RSVA, 0.5uM Primer Conc</v>
      </c>
      <c r="C27" s="24" t="str">
        <f>SUBSTITUTE(SUBSTITUTE(SUBSTITUTE(SUBSTITUTE(SUBSTITUTE(SUBSTITUTE(SUBSTITUTE(SUBSTITUTE(SUBSTITUTE(SUBSTITUTE(SUBSTITUTE(SUBSTITUTE(IF(Plate!$C$9=0,Plate!$B$9,Plate!$C$9),0,""),1,""),2,""),3,""),4,""),5,""),6,""),7,""),8,""),9,""),"^","")," ","")</f>
        <v>RSVA</v>
      </c>
      <c r="D2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$9=0,Plate!$B$9,Plate!$C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28" spans="1:4" x14ac:dyDescent="0.2">
      <c r="A28" s="23" t="str">
        <v>C3</v>
      </c>
      <c r="B28" s="25" t="str">
        <f>_xlfn.TEXTJOIN(", ",TRUE,Probes)</f>
        <v>6.25nM INFA, 12.5nM RSVA, 0.5uM Primer Conc</v>
      </c>
      <c r="C28" s="24" t="str">
        <f>SUBSTITUTE(SUBSTITUTE(SUBSTITUTE(SUBSTITUTE(SUBSTITUTE(SUBSTITUTE(SUBSTITUTE(SUBSTITUTE(SUBSTITUTE(SUBSTITUTE(SUBSTITUTE(SUBSTITUTE(IF(Plate!$D$9=0,IF(Plate!$C$9=0,Plate!$B$9,Plate!$C$9),Plate!$D$9),0,""),1,""),2,""),3,""),4,""),5,""),6,""),7,""),8,""),9,""),"^","")," ","")</f>
        <v>RSVA</v>
      </c>
      <c r="D2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$9=0,IF(Plate!$C$9=0,Plate!$B$9,Plate!$C$9),Plate!$D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29" spans="1:4" x14ac:dyDescent="0.2">
      <c r="A29" s="23" t="str">
        <v>C4</v>
      </c>
      <c r="B29" s="25" t="str">
        <f>_xlfn.TEXTJOIN(", ",TRUE,Probes)</f>
        <v>6.25nM INFA, 12.5nM RSVA, 0.5uM Primer Conc</v>
      </c>
      <c r="C29" s="24" t="str">
        <f>SUBSTITUTE(SUBSTITUTE(SUBSTITUTE(SUBSTITUTE(SUBSTITUTE(SUBSTITUTE(SUBSTITUTE(SUBSTITUTE(SUBSTITUTE(SUBSTITUTE(SUBSTITUTE(SUBSTITUTE(IF(Plate!$E$9=0,IF(Plate!$D$9=0,IF(Plate!$C$9=0,Plate!$B$9,Plate!$C$9),Plate!$D$9),Plate!$E$9),0,""),1,""),2,""),3,""),4,""),5,""),6,""),7,""),8,""),9,""),"^","")," ","")</f>
        <v>RSVA</v>
      </c>
      <c r="D2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$9=0,IF(Plate!$D$9=0,IF(Plate!$C$9=0,Plate!$B$9,Plate!$C$9),Plate!$D$9),Plate!$E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0" spans="1:4" x14ac:dyDescent="0.2">
      <c r="A30" s="23" t="str">
        <v>C5</v>
      </c>
      <c r="B30" s="25" t="str">
        <f>_xlfn.TEXTJOIN(", ",TRUE,Probes)</f>
        <v>6.25nM INFA, 12.5nM RSVA, 0.5uM Primer Conc</v>
      </c>
      <c r="C30" s="24" t="str">
        <f>SUBSTITUTE(SUBSTITUTE(SUBSTITUTE(SUBSTITUTE(SUBSTITUTE(SUBSTITUTE(SUBSTITUTE(SUBSTITUTE(SUBSTITUTE(SUBSTITUTE(SUBSTITUTE(SUBSTITUTE(IF(Plate!$F$9=0,IF(Plate!$E$9=0,IF(Plate!$D$9=0,IF(Plate!$C$9=0,Plate!$B$9,Plate!$C$9),Plate!$D$9),Plate!$E$9),Plate!$F$9),0,""),1,""),2,""),3,""),4,""),5,""),6,""),7,""),8,""),9,""),"^","")," ","")</f>
        <v>RSVA</v>
      </c>
      <c r="D3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$9=0,IF(Plate!$E$9=0,IF(Plate!$D$9=0,IF(Plate!$C$9=0,Plate!$B$9,Plate!$C$9),Plate!$D$9),Plate!$E$9),Plate!$F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1" spans="1:4" x14ac:dyDescent="0.2">
      <c r="A31" s="23" t="str">
        <v>C6</v>
      </c>
      <c r="B31" s="25" t="str">
        <f>_xlfn.TEXTJOIN(", ",TRUE,Probes)</f>
        <v>6.25nM INFA, 12.5nM RSVA, 0.5uM Primer Conc</v>
      </c>
      <c r="C31" s="24" t="str">
        <f>SUBSTITUTE(SUBSTITUTE(SUBSTITUTE(SUBSTITUTE(SUBSTITUTE(SUBSTITUTE(SUBSTITUTE(SUBSTITUTE(SUBSTITUTE(SUBSTITUTE(SUBSTITUTE(SUBSTITUTE(IF(Plate!$G$9=0,IF(Plate!$F$9=0,IF(Plate!$E$9=0,IF(Plate!$D$9=0,IF(Plate!$C$9=0,Plate!$B$9,Plate!$C$9),Plate!$D$9),Plate!$E$9),Plate!$F$9),Plate!$G$9),0,""),1,""),2,""),3,""),4,""),5,""),6,""),7,""),8,""),9,""),"^","")," ","")</f>
        <v>RSVA</v>
      </c>
      <c r="D3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$9=0,IF(Plate!$F$9=0,IF(Plate!$E$9=0,IF(Plate!$D$9=0,IF(Plate!$C$9=0,Plate!$B$9,Plate!$C$9),Plate!$D$9),Plate!$E$9),Plate!$F$9),Plate!$G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2" spans="1:4" x14ac:dyDescent="0.2">
      <c r="A32" s="23" t="str">
        <v>C7</v>
      </c>
      <c r="B32" s="28" t="str">
        <f>IF(_xlfn.TEXTJOIN(", ",TRUE,Probes7)="", _xlfn.TEXTJOIN(", ",TRUE,Probes), _xlfn.TEXTJOIN(", ",TRUE,Probes7))</f>
        <v>6.25nM INFB, 12.5nM RSVA, 0.5uM Primer Conc</v>
      </c>
      <c r="C32" s="24" t="str">
        <f>SUBSTITUTE(SUBSTITUTE(SUBSTITUTE(SUBSTITUTE(SUBSTITUTE(SUBSTITUTE(SUBSTITUTE(SUBSTITUTE(SUBSTITUTE(SUBSTITUTE(SUBSTITUTE(SUBSTITUTE(IF(Plate!$H$9=0,IF(Plate!$G$9=0,IF(Plate!$F$9=0,IF(Plate!$E$9=0,IF(Plate!$D$9=0,IF(Plate!$C$9=0,Plate!$B$9,Plate!$C$9),Plate!$D$9),Plate!$E$9),Plate!$F$9),Plate!$G$9),Plate!$H$9),0,""),1,""),2,""),3,""),4,""),5,""),6,""),7,""),8,""),9,""),"^","")," ","")</f>
        <v>RSVA</v>
      </c>
      <c r="D3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$9=0,IF(Plate!$G$9=0,IF(Plate!$F$9=0,IF(Plate!$E$9=0,IF(Plate!$D$9=0,IF(Plate!$C$9=0,Plate!$B$9,Plate!$C$9),Plate!$D$9),Plate!$E$9),Plate!$F$9),Plate!$G$9),Plate!$H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3" spans="1:4" x14ac:dyDescent="0.2">
      <c r="A33" s="23" t="str">
        <v>C8</v>
      </c>
      <c r="B33" s="28" t="str">
        <f>IF(_xlfn.TEXTJOIN(", ",TRUE,Probes7)="", _xlfn.TEXTJOIN(", ",TRUE,Probes), _xlfn.TEXTJOIN(", ",TRUE,Probes7))</f>
        <v>6.25nM INFB, 12.5nM RSVA, 0.5uM Primer Conc</v>
      </c>
      <c r="C33" s="24" t="str">
        <f>SUBSTITUTE(SUBSTITUTE(SUBSTITUTE(SUBSTITUTE(SUBSTITUTE(SUBSTITUTE(SUBSTITUTE(SUBSTITUTE(SUBSTITUTE(SUBSTITUTE(SUBSTITUTE(SUBSTITUTE(IF(Plate!$I$9=0,IF(Plate!$H$9=0,IF(Plate!$G$9=0,IF(Plate!$F$9=0,IF(Plate!$E$9=0,IF(Plate!$D$9=0,IF(Plate!$C$9=0,Plate!$B$9,Plate!$C$9),Plate!$D$9),Plate!$E$9),Plate!$F$9),Plate!$G$9),Plate!$H$9),Plate!$I$9),0,""),1,""),2,""),3,""),4,""),5,""),6,""),7,""),8,""),9,""),"^","")," ","")</f>
        <v>RSVA</v>
      </c>
      <c r="D3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$9=0,IF(Plate!$H$9=0,IF(Plate!$G$9=0,IF(Plate!$F$9=0,IF(Plate!$E$9=0,IF(Plate!$D$9=0,IF(Plate!$C$9=0,Plate!$B$9,Plate!$C$9),Plate!$D$9),Plate!$E$9),Plate!$F$9),Plate!$G$9),Plate!$H$9),Plate!$I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4" spans="1:4" x14ac:dyDescent="0.2">
      <c r="A34" s="23" t="str">
        <v>C9</v>
      </c>
      <c r="B34" s="28" t="str">
        <f>IF(_xlfn.TEXTJOIN(", ",TRUE,Probes7)="", _xlfn.TEXTJOIN(", ",TRUE,Probes), _xlfn.TEXTJOIN(", ",TRUE,Probes7))</f>
        <v>6.25nM INFB, 12.5nM RSVA, 0.5uM Primer Conc</v>
      </c>
      <c r="C34" s="24" t="str">
        <f>SUBSTITUTE(SUBSTITUTE(SUBSTITUTE(SUBSTITUTE(SUBSTITUTE(SUBSTITUTE(SUBSTITUTE(SUBSTITUTE(SUBSTITUTE(SUBSTITUTE(SUBSTITUTE(SUBSTITUTE(IF(Plate!$J$9=0,IF(Plate!$I$9=0,IF(Plate!$H$9=0,IF(Plate!$G$9=0,IF(Plate!$F$9=0,IF(Plate!$E$9=0,IF(Plate!$D$9=0,IF(Plate!$C$9=0,Plate!$B$9,Plate!$C$9),Plate!$D$9),Plate!$E$9),Plate!$F$9),Plate!$G$9),Plate!$H$9),Plate!$I$9),Plate!$J$9),0,""),1,""),2,""),3,""),4,""),5,""),6,""),7,""),8,""),9,""),"^","")," ","")</f>
        <v>RSVA</v>
      </c>
      <c r="D3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$9=0,IF(Plate!$I$9=0,IF(Plate!$H$9=0,IF(Plate!$G$9=0,IF(Plate!$F$9=0,IF(Plate!$E$9=0,IF(Plate!$D$9=0,IF(Plate!$C$9=0,Plate!$B$9,Plate!$C$9),Plate!$D$9),Plate!$E$9),Plate!$F$9),Plate!$G$9),Plate!$H$9),Plate!$I$9),Plate!$J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5" spans="1:4" x14ac:dyDescent="0.2">
      <c r="A35" s="23" t="str">
        <v>C10</v>
      </c>
      <c r="B35" s="28" t="str">
        <f>IF(_xlfn.TEXTJOIN(", ",TRUE,Probes7)="", _xlfn.TEXTJOIN(", ",TRUE,Probes), _xlfn.TEXTJOIN(", ",TRUE,Probes7))</f>
        <v>6.25nM INFB, 12.5nM RSVA, 0.5uM Primer Conc</v>
      </c>
      <c r="C35" s="24" t="str">
        <f>SUBSTITUTE(SUBSTITUTE(SUBSTITUTE(SUBSTITUTE(SUBSTITUTE(SUBSTITUTE(SUBSTITUTE(SUBSTITUTE(SUBSTITUTE(SUBSTITUTE(SUBSTITUTE(SUBSTITUTE(IF(Plate!$K$9=0,IF(Plate!$J$9=0,IF(Plate!$I$9=0,IF(Plate!$H$9=0,IF(Plate!$G$9=0,IF(Plate!$F$9=0,IF(Plate!$E$9=0,IF(Plate!$D$9=0,IF(Plate!$C$9=0,Plate!$B$9,Plate!$C$9),Plate!$D$9),Plate!$E$9),Plate!$F$9),Plate!$G$9),Plate!$H$9),Plate!$I$9),Plate!$J$9),Plate!$K$9),0,""),1,""),2,""),3,""),4,""),5,""),6,""),7,""),8,""),9,""),"^","")," ","")</f>
        <v>RSVA</v>
      </c>
      <c r="D3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$9=0,IF(Plate!$J$9=0,IF(Plate!$I$9=0,IF(Plate!$H$9=0,IF(Plate!$G$9=0,IF(Plate!$F$9=0,IF(Plate!$E$9=0,IF(Plate!$D$9=0,IF(Plate!$C$9=0,Plate!$B$9,Plate!$C$9),Plate!$D$9),Plate!$E$9),Plate!$F$9),Plate!$G$9),Plate!$H$9),Plate!$I$9),Plate!$J$9),Plate!$K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6" spans="1:4" x14ac:dyDescent="0.2">
      <c r="A36" s="23" t="str">
        <v>C11</v>
      </c>
      <c r="B36" s="28" t="str">
        <f>IF(_xlfn.TEXTJOIN(", ",TRUE,Probes7)="", _xlfn.TEXTJOIN(", ",TRUE,Probes), _xlfn.TEXTJOIN(", ",TRUE,Probes7))</f>
        <v>6.25nM INFB, 12.5nM RSVA, 0.5uM Primer Conc</v>
      </c>
      <c r="C36" s="24" t="str">
        <f>SUBSTITUTE(SUBSTITUTE(SUBSTITUTE(SUBSTITUTE(SUBSTITUTE(SUBSTITUTE(SUBSTITUTE(SUBSTITUTE(SUBSTITUTE(SUBSTITUTE(SUBSTITUTE(SUBSTITUTE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0,""),1,""),2,""),3,""),4,""),5,""),6,""),7,""),8,""),9,""),"^","")," ","")</f>
        <v>RSVA</v>
      </c>
      <c r="D3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7" spans="1:4" x14ac:dyDescent="0.2">
      <c r="A37" s="23" t="str">
        <v>C12</v>
      </c>
      <c r="B37" s="28" t="str">
        <f>IF(_xlfn.TEXTJOIN(", ",TRUE,Probes7)="", _xlfn.TEXTJOIN(", ",TRUE,Probes), _xlfn.TEXTJOIN(", ",TRUE,Probes7))</f>
        <v>6.25nM INFB, 12.5nM RSVA, 0.5uM Primer Conc</v>
      </c>
      <c r="C37" s="24" t="str">
        <f>SUBSTITUTE(SUBSTITUTE(SUBSTITUTE(SUBSTITUTE(SUBSTITUTE(SUBSTITUTE(SUBSTITUTE(SUBSTITUTE(SUBSTITUTE(SUBSTITUTE(SUBSTITUTE(SUBSTITUTE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,0,""),1,""),2,""),3,""),4,""),5,""),6,""),7,""),8,""),9,""),"^","")," ","")</f>
        <v>RSVA</v>
      </c>
      <c r="D3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),"A",""),"B",""),"C",""),"D",""),"E",""),"F",""),"G",""),"H",""),"I",""),"J",""),"K",""),"L",""),"M",""),"N",""),"O",""),"P",""),"Q",""),"R",""),"S",""),"T",""),"U",""),"V",""),"W",""),"X",""),"Y",""),"Z","")," ",""))</f>
        <v>10^6</v>
      </c>
    </row>
    <row r="38" spans="1:4" x14ac:dyDescent="0.2">
      <c r="A38" t="str">
        <f t="array" ref="A38:A49">Plate!$A$10&amp;TRANSPOSE(Plate!$B$6:$M$6)</f>
        <v>D1</v>
      </c>
      <c r="B38" s="25" t="str">
        <f>_xlfn.TEXTJOIN(", ",TRUE,Probes)</f>
        <v>6.25nM INFA, 12.5nM RSVA, 0.5uM Primer Conc</v>
      </c>
      <c r="C38" s="24" t="str">
        <f>SUBSTITUTE(SUBSTITUTE(SUBSTITUTE(SUBSTITUTE(SUBSTITUTE(SUBSTITUTE(SUBSTITUTE(SUBSTITUTE(SUBSTITUTE(SUBSTITUTE(SUBSTITUTE(SUBSTITUTE(Plate!$B$10,0,""),1,""),2,""),3,""),4,""),5,""),6,""),7,""),8,""),9,""),"^","")," ","")</f>
        <v>INFA/RSVA</v>
      </c>
      <c r="D3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$10)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39" spans="1:4" x14ac:dyDescent="0.2">
      <c r="A39" s="11" t="str">
        <v>D2</v>
      </c>
      <c r="B39" s="25" t="str">
        <f>_xlfn.TEXTJOIN(", ",TRUE,Probes)</f>
        <v>6.25nM INFA, 12.5nM RSVA, 0.5uM Primer Conc</v>
      </c>
      <c r="C39" s="24" t="str">
        <f>SUBSTITUTE(SUBSTITUTE(SUBSTITUTE(SUBSTITUTE(SUBSTITUTE(SUBSTITUTE(SUBSTITUTE(SUBSTITUTE(SUBSTITUTE(SUBSTITUTE(SUBSTITUTE(SUBSTITUTE(IF(Plate!$C$10=0,Plate!$B$10,Plate!$C$10),0,""),1,""),2,""),3,""),4,""),5,""),6,""),7,""),8,""),9,""),"^","")," ","")</f>
        <v>INFA/RSVA</v>
      </c>
      <c r="D3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$10=0,Plate!$B$10,Plate!$C$10)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40" spans="1:4" x14ac:dyDescent="0.2">
      <c r="A40" s="12" t="str">
        <v>D3</v>
      </c>
      <c r="B40" s="25" t="str">
        <f>_xlfn.TEXTJOIN(", ",TRUE,Probes)</f>
        <v>6.25nM INFA, 12.5nM RSVA, 0.5uM Primer Conc</v>
      </c>
      <c r="C40" s="24" t="str">
        <f>SUBSTITUTE(SUBSTITUTE(SUBSTITUTE(SUBSTITUTE(SUBSTITUTE(SUBSTITUTE(SUBSTITUTE(SUBSTITUTE(SUBSTITUTE(SUBSTITUTE(SUBSTITUTE(SUBSTITUTE(IF(Plate!$D$10=0,IF(Plate!$C$10=0,Plate!$B$10,Plate!$C$10),Plate!$D$10),0,""),1,""),2,""),3,""),4,""),5,""),6,""),7,""),8,""),9,""),"^","")," ","")</f>
        <v>INFA/RSVA</v>
      </c>
      <c r="D4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$10=0,IF(Plate!$C$10=0,Plate!$B$10,Plate!$C$10),Plate!$D$10)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41" spans="1:4" x14ac:dyDescent="0.2">
      <c r="A41" s="12" t="str">
        <v>D4</v>
      </c>
      <c r="B41" s="25" t="str">
        <f>_xlfn.TEXTJOIN(", ",TRUE,Probes)</f>
        <v>6.25nM INFA, 12.5nM RSVA, 0.5uM Primer Conc</v>
      </c>
      <c r="C41" s="24" t="str">
        <f>SUBSTITUTE(SUBSTITUTE(SUBSTITUTE(SUBSTITUTE(SUBSTITUTE(SUBSTITUTE(SUBSTITUTE(SUBSTITUTE(SUBSTITUTE(SUBSTITUTE(SUBSTITUTE(SUBSTITUTE(IF(Plate!$E$10=0,IF(Plate!$D$10=0,IF(Plate!$C$10=0,Plate!$B$10,Plate!$C$10),Plate!$D$10),Plate!$E$10),0,""),1,""),2,""),3,""),4,""),5,""),6,""),7,""),8,""),9,""),"^","")," ","")</f>
        <v>INFA/RSVA</v>
      </c>
      <c r="D4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$10=0,IF(Plate!$D$10=0,IF(Plate!$C$10=0,Plate!$B$10,Plate!$C$10),Plate!$D$10),Plate!$E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42" spans="1:4" x14ac:dyDescent="0.2">
      <c r="A42" s="12" t="str">
        <v>D5</v>
      </c>
      <c r="B42" s="25" t="str">
        <f>_xlfn.TEXTJOIN(", ",TRUE,Probes)</f>
        <v>6.25nM INFA, 12.5nM RSVA, 0.5uM Primer Conc</v>
      </c>
      <c r="C42" s="24" t="str">
        <f>SUBSTITUTE(SUBSTITUTE(SUBSTITUTE(SUBSTITUTE(SUBSTITUTE(SUBSTITUTE(SUBSTITUTE(SUBSTITUTE(SUBSTITUTE(SUBSTITUTE(SUBSTITUTE(SUBSTITUTE(IF(Plate!$F$10=0,IF(Plate!$E$10=0,IF(Plate!$D$10=0,IF(Plate!$C$10=0,Plate!$B$10,Plate!$C$10),Plate!$D$10),Plate!$E$10),Plate!$F$10),0,""),1,""),2,""),3,""),4,""),5,""),6,""),7,""),8,""),9,""),"^","")," ","")</f>
        <v>INFA/RSVA</v>
      </c>
      <c r="D4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$10=0,IF(Plate!$E$10=0,IF(Plate!$D$10=0,IF(Plate!$C$10=0,Plate!$B$10,Plate!$C$10),Plate!$D$10),Plate!$E$10),Plate!$F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43" spans="1:4" x14ac:dyDescent="0.2">
      <c r="A43" s="12" t="str">
        <v>D6</v>
      </c>
      <c r="B43" s="25" t="str">
        <f>_xlfn.TEXTJOIN(", ",TRUE,Probes)</f>
        <v>6.25nM INFA, 12.5nM RSVA, 0.5uM Primer Conc</v>
      </c>
      <c r="C43" s="24" t="str">
        <f>SUBSTITUTE(SUBSTITUTE(SUBSTITUTE(SUBSTITUTE(SUBSTITUTE(SUBSTITUTE(SUBSTITUTE(SUBSTITUTE(SUBSTITUTE(SUBSTITUTE(SUBSTITUTE(SUBSTITUTE(IF(Plate!$G$10=0,IF(Plate!$F$10=0,IF(Plate!$E$10=0,IF(Plate!$D$10=0,IF(Plate!$C$10=0,Plate!$B$10,Plate!$C$10),Plate!$D$10),Plate!$E$10),Plate!$F$10),Plate!$G$10),0,""),1,""),2,""),3,""),4,""),5,""),6,""),7,""),8,""),9,""),"^","")," ","")</f>
        <v>INFA/RSVA</v>
      </c>
      <c r="D4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$10=0,IF(Plate!$F$10=0,IF(Plate!$E$10=0,IF(Plate!$D$10=0,IF(Plate!$C$10=0,Plate!$B$10,Plate!$C$10),Plate!$D$10),Plate!$E$10),Plate!$F$10),Plate!$G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44" spans="1:4" x14ac:dyDescent="0.2">
      <c r="A44" t="str">
        <v>D7</v>
      </c>
      <c r="B44" s="28" t="str">
        <f>IF(_xlfn.TEXTJOIN(", ",TRUE,Probes7)="", _xlfn.TEXTJOIN(", ",TRUE,Probes), _xlfn.TEXTJOIN(", ",TRUE,Probes7))</f>
        <v>6.25nM INFB, 12.5nM RSVA, 0.5uM Primer Conc</v>
      </c>
      <c r="C44" s="24" t="str">
        <f>SUBSTITUTE(SUBSTITUTE(SUBSTITUTE(SUBSTITUTE(SUBSTITUTE(SUBSTITUTE(SUBSTITUTE(SUBSTITUTE(SUBSTITUTE(SUBSTITUTE(SUBSTITUTE(SUBSTITUTE(IF(Plate!$H$10=0,IF(Plate!$G$10=0,IF(Plate!$F$10=0,IF(Plate!$E$10=0,IF(Plate!$D$10=0,IF(Plate!$C$10=0,Plate!$B$10,Plate!$C$10),Plate!$D$10),Plate!$E$10),Plate!$F$10),Plate!$G$10),Plate!$H$10),0,""),1,""),2,""),3,""),4,""),5,""),6,""),7,""),8,""),9,""),"^","")," ","")</f>
        <v>INFB/RSVA</v>
      </c>
      <c r="D4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$10=0,IF(Plate!$G$10=0,IF(Plate!$F$10=0,IF(Plate!$E$10=0,IF(Plate!$D$10=0,IF(Plate!$C$10=0,Plate!$B$10,Plate!$C$10),Plate!$D$10),Plate!$E$10),Plate!$F$10),Plate!$G$10),Plate!$H$10)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45" spans="1:4" x14ac:dyDescent="0.2">
      <c r="A45" t="str">
        <v>D8</v>
      </c>
      <c r="B45" s="28" t="str">
        <f>IF(_xlfn.TEXTJOIN(", ",TRUE,Probes7)="", _xlfn.TEXTJOIN(", ",TRUE,Probes), _xlfn.TEXTJOIN(", ",TRUE,Probes7))</f>
        <v>6.25nM INFB, 12.5nM RSVA, 0.5uM Primer Conc</v>
      </c>
      <c r="C45" s="24" t="str">
        <f>SUBSTITUTE(SUBSTITUTE(SUBSTITUTE(SUBSTITUTE(SUBSTITUTE(SUBSTITUTE(SUBSTITUTE(SUBSTITUTE(SUBSTITUTE(SUBSTITUTE(SUBSTITUTE(SUBSTITUTE(IF(Plate!$I$10=0,IF(Plate!$H$10=0,IF(Plate!$G$10=0,IF(Plate!$F$10=0,IF(Plate!$E$10=0,IF(Plate!$D$10=0,IF(Plate!$C$10=0,Plate!$B$10,Plate!$C$10),Plate!$D$10),Plate!$E$10),Plate!$F$10),Plate!$G$10),Plate!$H$10),Plate!$I$10),0,""),1,""),2,""),3,""),4,""),5,""),6,""),7,""),8,""),9,""),"^","")," ","")</f>
        <v>INFB/RSVA</v>
      </c>
      <c r="D4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$10=0,IF(Plate!$H$10=0,IF(Plate!$G$10=0,IF(Plate!$F$10=0,IF(Plate!$E$10=0,IF(Plate!$D$10=0,IF(Plate!$C$10=0,Plate!$B$10,Plate!$C$10),Plate!$D$10),Plate!$E$10),Plate!$F$10),Plate!$G$10),Plate!$H$10),Plate!$I$10)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46" spans="1:4" x14ac:dyDescent="0.2">
      <c r="A46" t="str">
        <v>D9</v>
      </c>
      <c r="B46" s="28" t="str">
        <f>IF(_xlfn.TEXTJOIN(", ",TRUE,Probes7)="", _xlfn.TEXTJOIN(", ",TRUE,Probes), _xlfn.TEXTJOIN(", ",TRUE,Probes7))</f>
        <v>6.25nM INFB, 12.5nM RSVA, 0.5uM Primer Conc</v>
      </c>
      <c r="C46" s="24" t="str">
        <f>SUBSTITUTE(SUBSTITUTE(SUBSTITUTE(SUBSTITUTE(SUBSTITUTE(SUBSTITUTE(SUBSTITUTE(SUBSTITUTE(SUBSTITUTE(SUBSTITUTE(SUBSTITUTE(SUBSTITUTE(IF(Plate!$J$10=0,IF(Plate!$I$10=0,IF(Plate!$H$10=0,IF(Plate!$G$10=0,IF(Plate!$F$10=0,IF(Plate!$E$10=0,IF(Plate!$D$10=0,IF(Plate!$C$10=0,Plate!$B$10,Plate!$C$10),Plate!$D$10),Plate!$E$10),Plate!$F$10),Plate!$G$10),Plate!$H$10),Plate!$I$10),Plate!$J$10),0,""),1,""),2,""),3,""),4,""),5,""),6,""),7,""),8,""),9,""),"^","")," ","")</f>
        <v>INFB/RSVA</v>
      </c>
      <c r="D4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$10=0,IF(Plate!$I$10=0,IF(Plate!$H$10=0,IF(Plate!$G$10=0,IF(Plate!$F$10=0,IF(Plate!$E$10=0,IF(Plate!$D$10=0,IF(Plate!$C$10=0,Plate!$B$10,Plate!$C$10),Plate!$D$10),Plate!$E$10),Plate!$F$10),Plate!$G$10),Plate!$H$10),Plate!$I$10),Plate!$J$10)),"A",""),"B",""),"C",""),"D",""),"E",""),"F",""),"G",""),"H",""),"I",""),"J",""),"K",""),"L",""),"M",""),"N",""),"O",""),"P",""),"Q",""),"R",""),"S",""),"T",""),"U",""),"V",""),"W",""),"X",""),"Y",""),"Z","")," ",""))</f>
        <v>5^5/5^1</v>
      </c>
    </row>
    <row r="47" spans="1:4" x14ac:dyDescent="0.2">
      <c r="A47" t="str">
        <v>D10</v>
      </c>
      <c r="B47" s="28" t="str">
        <f>IF(_xlfn.TEXTJOIN(", ",TRUE,Probes7)="", _xlfn.TEXTJOIN(", ",TRUE,Probes), _xlfn.TEXTJOIN(", ",TRUE,Probes7))</f>
        <v>6.25nM INFB, 12.5nM RSVA, 0.5uM Primer Conc</v>
      </c>
      <c r="C47" s="24" t="str">
        <f>SUBSTITUTE(SUBSTITUTE(SUBSTITUTE(SUBSTITUTE(SUBSTITUTE(SUBSTITUTE(SUBSTITUTE(SUBSTITUTE(SUBSTITUTE(SUBSTITUTE(SUBSTITUTE(SUBSTITUTE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0,""),1,""),2,""),3,""),4,""),5,""),6,""),7,""),8,""),9,""),"^","")," ","")</f>
        <v>INFB/RSVA</v>
      </c>
      <c r="D4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48" spans="1:4" x14ac:dyDescent="0.2">
      <c r="A48" t="str">
        <v>D11</v>
      </c>
      <c r="B48" s="28" t="str">
        <f>IF(_xlfn.TEXTJOIN(", ",TRUE,Probes7)="", _xlfn.TEXTJOIN(", ",TRUE,Probes), _xlfn.TEXTJOIN(", ",TRUE,Probes7))</f>
        <v>6.25nM INFB, 12.5nM RSVA, 0.5uM Primer Conc</v>
      </c>
      <c r="C48" s="24" t="str">
        <f>SUBSTITUTE(SUBSTITUTE(SUBSTITUTE(SUBSTITUTE(SUBSTITUTE(SUBSTITUTE(SUBSTITUTE(SUBSTITUTE(SUBSTITUTE(SUBSTITUTE(SUBSTITUTE(SUBSTITUTE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0,""),1,""),2,""),3,""),4,""),5,""),6,""),7,""),8,""),9,""),"^","")," ","")</f>
        <v>INFB/RSVA</v>
      </c>
      <c r="D4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49" spans="1:4" x14ac:dyDescent="0.2">
      <c r="A49" t="str">
        <v>D12</v>
      </c>
      <c r="B49" s="28" t="str">
        <f>IF(_xlfn.TEXTJOIN(", ",TRUE,Probes7)="", _xlfn.TEXTJOIN(", ",TRUE,Probes), _xlfn.TEXTJOIN(", ",TRUE,Probes7))</f>
        <v>6.25nM INFB, 12.5nM RSVA, 0.5uM Primer Conc</v>
      </c>
      <c r="C49" s="24" t="str">
        <f>SUBSTITUTE(SUBSTITUTE(SUBSTITUTE(SUBSTITUTE(SUBSTITUTE(SUBSTITUTE(SUBSTITUTE(SUBSTITUTE(SUBSTITUTE(SUBSTITUTE(SUBSTITUTE(SUBSTITUTE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,0,""),1,""),2,""),3,""),4,""),5,""),6,""),7,""),8,""),9,""),"^","")," ","")</f>
        <v>INFB/RSVA</v>
      </c>
      <c r="D4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),"A",""),"B",""),"C",""),"D",""),"E",""),"F",""),"G",""),"H",""),"I",""),"J",""),"K",""),"L",""),"M",""),"N",""),"O",""),"P",""),"Q",""),"R",""),"S",""),"T",""),"U",""),"V",""),"W",""),"X",""),"Y",""),"Z","")," ",""))</f>
        <v>5^1/5^5</v>
      </c>
    </row>
    <row r="50" spans="1:4" x14ac:dyDescent="0.2">
      <c r="A50" t="str">
        <f t="array" ref="A50:A61">Plate!$A$11&amp;TRANSPOSE(Plate!$B$6:$M$6)</f>
        <v>E1</v>
      </c>
      <c r="B50" s="25" t="str">
        <f>_xlfn.TEXTJOIN(", ",TRUE,Probes)</f>
        <v>6.25nM INFA, 12.5nM RSVA, 0.5uM Primer Conc</v>
      </c>
      <c r="C50" s="24" t="str">
        <f>SUBSTITUTE(SUBSTITUTE(SUBSTITUTE(SUBSTITUTE(SUBSTITUTE(SUBSTITUTE(SUBSTITUTE(SUBSTITUTE(SUBSTITUTE(SUBSTITUTE(SUBSTITUTE(SUBSTITUTE(Plate!$B$11,0,""),1,""),2,""),3,""),4,""),5,""),6,""),7,""),8,""),9,""),"^","")," ","")</f>
        <v>INFA/RSVA</v>
      </c>
      <c r="D5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$11)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1" spans="1:4" x14ac:dyDescent="0.2">
      <c r="A51" t="str">
        <v>E2</v>
      </c>
      <c r="B51" s="25" t="str">
        <f>_xlfn.TEXTJOIN(", ",TRUE,Probes)</f>
        <v>6.25nM INFA, 12.5nM RSVA, 0.5uM Primer Conc</v>
      </c>
      <c r="C51" s="24" t="str">
        <f>SUBSTITUTE(SUBSTITUTE(SUBSTITUTE(SUBSTITUTE(SUBSTITUTE(SUBSTITUTE(SUBSTITUTE(SUBSTITUTE(SUBSTITUTE(SUBSTITUTE(SUBSTITUTE(SUBSTITUTE(IF(Plate!$C$11=0,Plate!$B$11,Plate!$C$11),0,""),1,""),2,""),3,""),4,""),5,""),6,""),7,""),8,""),9,""),"^","")," ","")</f>
        <v>INFA/RSVA</v>
      </c>
      <c r="D5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$11=0,Plate!$B$11,Plate!$C$11)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2" spans="1:4" x14ac:dyDescent="0.2">
      <c r="A52" t="str">
        <v>E3</v>
      </c>
      <c r="B52" s="25" t="str">
        <f>_xlfn.TEXTJOIN(", ",TRUE,Probes)</f>
        <v>6.25nM INFA, 12.5nM RSVA, 0.5uM Primer Conc</v>
      </c>
      <c r="C52" s="24" t="str">
        <f>SUBSTITUTE(SUBSTITUTE(SUBSTITUTE(SUBSTITUTE(SUBSTITUTE(SUBSTITUTE(SUBSTITUTE(SUBSTITUTE(SUBSTITUTE(SUBSTITUTE(SUBSTITUTE(SUBSTITUTE(IF(Plate!$D$11=0,IF(Plate!$C$11=0,Plate!$B$11,Plate!$C$11),Plate!$D$11),0,""),1,""),2,""),3,""),4,""),5,""),6,""),7,""),8,""),9,""),"^","")," ","")</f>
        <v>INFA/RSVA</v>
      </c>
      <c r="D5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$11=0,IF(Plate!$C$11=0,Plate!$B$11,Plate!$C$11),Plate!$D$11)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3" spans="1:4" x14ac:dyDescent="0.2">
      <c r="A53" t="str">
        <v>E4</v>
      </c>
      <c r="B53" s="25" t="str">
        <f>_xlfn.TEXTJOIN(", ",TRUE,Probes)</f>
        <v>6.25nM INFA, 12.5nM RSVA, 0.5uM Primer Conc</v>
      </c>
      <c r="C53" s="24" t="str">
        <f>SUBSTITUTE(SUBSTITUTE(SUBSTITUTE(SUBSTITUTE(SUBSTITUTE(SUBSTITUTE(SUBSTITUTE(SUBSTITUTE(SUBSTITUTE(SUBSTITUTE(SUBSTITUTE(SUBSTITUTE(IF(Plate!$E$11=0,IF(Plate!$D$11=0,IF(Plate!$C$11=0,Plate!$B$11,Plate!$C$11),Plate!$D$11),Plate!$E$11),0,""),1,""),2,""),3,""),4,""),5,""),6,""),7,""),8,""),9,""),"^","")," ","")</f>
        <v>INFA/RSVA</v>
      </c>
      <c r="D5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$11=0,IF(Plate!$D$11=0,IF(Plate!$C$11=0,Plate!$B$11,Plate!$C$11),Plate!$D$11),Plate!$E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54" spans="1:4" x14ac:dyDescent="0.2">
      <c r="A54" t="str">
        <v>E5</v>
      </c>
      <c r="B54" s="25" t="str">
        <f>_xlfn.TEXTJOIN(", ",TRUE,Probes)</f>
        <v>6.25nM INFA, 12.5nM RSVA, 0.5uM Primer Conc</v>
      </c>
      <c r="C54" s="24" t="str">
        <f>SUBSTITUTE(SUBSTITUTE(SUBSTITUTE(SUBSTITUTE(SUBSTITUTE(SUBSTITUTE(SUBSTITUTE(SUBSTITUTE(SUBSTITUTE(SUBSTITUTE(SUBSTITUTE(SUBSTITUTE(IF(Plate!$F$11=0,IF(Plate!$E$11=0,IF(Plate!$D$11=0,IF(Plate!$C$11=0,Plate!$B$11,Plate!$C$11),Plate!$D$11),Plate!$E$11),Plate!$F$11),0,""),1,""),2,""),3,""),4,""),5,""),6,""),7,""),8,""),9,""),"^","")," ","")</f>
        <v>INFA/RSVA</v>
      </c>
      <c r="D5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$11=0,IF(Plate!$E$11=0,IF(Plate!$D$11=0,IF(Plate!$C$11=0,Plate!$B$11,Plate!$C$11),Plate!$D$11),Plate!$E$11),Plate!$F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55" spans="1:4" x14ac:dyDescent="0.2">
      <c r="A55" t="str">
        <v>E6</v>
      </c>
      <c r="B55" s="25" t="str">
        <f>_xlfn.TEXTJOIN(", ",TRUE,Probes)</f>
        <v>6.25nM INFA, 12.5nM RSVA, 0.5uM Primer Conc</v>
      </c>
      <c r="C55" s="24" t="str">
        <f>SUBSTITUTE(SUBSTITUTE(SUBSTITUTE(SUBSTITUTE(SUBSTITUTE(SUBSTITUTE(SUBSTITUTE(SUBSTITUTE(SUBSTITUTE(SUBSTITUTE(SUBSTITUTE(SUBSTITUTE(IF(Plate!$G$11=0,IF(Plate!$F$11=0,IF(Plate!$E$11=0,IF(Plate!$D$11=0,IF(Plate!$C$11=0,Plate!$B$11,Plate!$C$11),Plate!$D$11),Plate!$E$11),Plate!$F$11),Plate!$G$11),0,""),1,""),2,""),3,""),4,""),5,""),6,""),7,""),8,""),9,""),"^","")," ","")</f>
        <v>INFA/RSVA</v>
      </c>
      <c r="D5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$11=0,IF(Plate!$F$11=0,IF(Plate!$E$11=0,IF(Plate!$D$11=0,IF(Plate!$C$11=0,Plate!$B$11,Plate!$C$11),Plate!$D$11),Plate!$E$11),Plate!$F$11),Plate!$G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56" spans="1:4" x14ac:dyDescent="0.2">
      <c r="A56" t="str">
        <v>E7</v>
      </c>
      <c r="B56" s="28" t="str">
        <f>IF(_xlfn.TEXTJOIN(", ",TRUE,Probes7)="", _xlfn.TEXTJOIN(", ",TRUE,Probes), _xlfn.TEXTJOIN(", ",TRUE,Probes7))</f>
        <v>6.25nM INFB, 12.5nM RSVA, 0.5uM Primer Conc</v>
      </c>
      <c r="C56" s="24" t="str">
        <f>SUBSTITUTE(SUBSTITUTE(SUBSTITUTE(SUBSTITUTE(SUBSTITUTE(SUBSTITUTE(SUBSTITUTE(SUBSTITUTE(SUBSTITUTE(SUBSTITUTE(SUBSTITUTE(SUBSTITUTE(IF(Plate!$H$11=0,IF(Plate!$G$11=0,IF(Plate!$F$11=0,IF(Plate!$E$11=0,IF(Plate!$D$11=0,IF(Plate!$C$11=0,Plate!$B$11,Plate!$C$11),Plate!$D$11),Plate!$E$11),Plate!$F$11),Plate!$G$11),Plate!$H$11),0,""),1,""),2,""),3,""),4,""),5,""),6,""),7,""),8,""),9,""),"^","")," ","")</f>
        <v>INFB/RSVA</v>
      </c>
      <c r="D5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$11=0,IF(Plate!$G$11=0,IF(Plate!$F$11=0,IF(Plate!$E$11=0,IF(Plate!$D$11=0,IF(Plate!$C$11=0,Plate!$B$11,Plate!$C$11),Plate!$D$11),Plate!$E$11),Plate!$F$11),Plate!$G$11),Plate!$H$11)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7" spans="1:4" x14ac:dyDescent="0.2">
      <c r="A57" t="str">
        <v>E8</v>
      </c>
      <c r="B57" s="28" t="str">
        <f>IF(_xlfn.TEXTJOIN(", ",TRUE,Probes7)="", _xlfn.TEXTJOIN(", ",TRUE,Probes), _xlfn.TEXTJOIN(", ",TRUE,Probes7))</f>
        <v>6.25nM INFB, 12.5nM RSVA, 0.5uM Primer Conc</v>
      </c>
      <c r="C57" s="24" t="str">
        <f>SUBSTITUTE(SUBSTITUTE(SUBSTITUTE(SUBSTITUTE(SUBSTITUTE(SUBSTITUTE(SUBSTITUTE(SUBSTITUTE(SUBSTITUTE(SUBSTITUTE(SUBSTITUTE(SUBSTITUTE(IF(Plate!$I$11=0,IF(Plate!$H$11=0,IF(Plate!$G$11=0,IF(Plate!$F$11=0,IF(Plate!$E$11=0,IF(Plate!$D$11=0,IF(Plate!$C$11=0,Plate!$B$11,Plate!$C$11),Plate!$D$11),Plate!$E$11),Plate!$F$11),Plate!$G$11),Plate!$H$11),Plate!$I$11),0,""),1,""),2,""),3,""),4,""),5,""),6,""),7,""),8,""),9,""),"^","")," ","")</f>
        <v>INFB/RSVA</v>
      </c>
      <c r="D5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$11=0,IF(Plate!$H$11=0,IF(Plate!$G$11=0,IF(Plate!$F$11=0,IF(Plate!$E$11=0,IF(Plate!$D$11=0,IF(Plate!$C$11=0,Plate!$B$11,Plate!$C$11),Plate!$D$11),Plate!$E$11),Plate!$F$11),Plate!$G$11),Plate!$H$11),Plate!$I$11)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8" spans="1:4" x14ac:dyDescent="0.2">
      <c r="A58" t="str">
        <v>E9</v>
      </c>
      <c r="B58" s="28" t="str">
        <f>IF(_xlfn.TEXTJOIN(", ",TRUE,Probes7)="", _xlfn.TEXTJOIN(", ",TRUE,Probes), _xlfn.TEXTJOIN(", ",TRUE,Probes7))</f>
        <v>6.25nM INFB, 12.5nM RSVA, 0.5uM Primer Conc</v>
      </c>
      <c r="C58" s="24" t="str">
        <f>SUBSTITUTE(SUBSTITUTE(SUBSTITUTE(SUBSTITUTE(SUBSTITUTE(SUBSTITUTE(SUBSTITUTE(SUBSTITUTE(SUBSTITUTE(SUBSTITUTE(SUBSTITUTE(SUBSTITUTE(IF(Plate!$J$11=0,IF(Plate!$I$11=0,IF(Plate!$H$11=0,IF(Plate!$G$11=0,IF(Plate!$F$11=0,IF(Plate!$E$11=0,IF(Plate!$D$11=0,IF(Plate!$C$11=0,Plate!$B$11,Plate!$C$11),Plate!$D$11),Plate!$E$11),Plate!$F$11),Plate!$G$11),Plate!$H$11),Plate!$I$11),Plate!$J$11),0,""),1,""),2,""),3,""),4,""),5,""),6,""),7,""),8,""),9,""),"^","")," ","")</f>
        <v>INFB/RSVA</v>
      </c>
      <c r="D5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$11=0,IF(Plate!$I$11=0,IF(Plate!$H$11=0,IF(Plate!$G$11=0,IF(Plate!$F$11=0,IF(Plate!$E$11=0,IF(Plate!$D$11=0,IF(Plate!$C$11=0,Plate!$B$11,Plate!$C$11),Plate!$D$11),Plate!$E$11),Plate!$F$11),Plate!$G$11),Plate!$H$11),Plate!$I$11),Plate!$J$11)),"A",""),"B",""),"C",""),"D",""),"E",""),"F",""),"G",""),"H",""),"I",""),"J",""),"K",""),"L",""),"M",""),"N",""),"O",""),"P",""),"Q",""),"R",""),"S",""),"T",""),"U",""),"V",""),"W",""),"X",""),"Y",""),"Z","")," ",""))</f>
        <v>5^5/5^2</v>
      </c>
    </row>
    <row r="59" spans="1:4" x14ac:dyDescent="0.2">
      <c r="A59" t="str">
        <v>E10</v>
      </c>
      <c r="B59" s="28" t="str">
        <f>IF(_xlfn.TEXTJOIN(", ",TRUE,Probes7)="", _xlfn.TEXTJOIN(", ",TRUE,Probes), _xlfn.TEXTJOIN(", ",TRUE,Probes7))</f>
        <v>6.25nM INFB, 12.5nM RSVA, 0.5uM Primer Conc</v>
      </c>
      <c r="C59" s="24" t="str">
        <f>SUBSTITUTE(SUBSTITUTE(SUBSTITUTE(SUBSTITUTE(SUBSTITUTE(SUBSTITUTE(SUBSTITUTE(SUBSTITUTE(SUBSTITUTE(SUBSTITUTE(SUBSTITUTE(SUBSTITUTE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0,""),1,""),2,""),3,""),4,""),5,""),6,""),7,""),8,""),9,""),"^","")," ","")</f>
        <v>INFB/RSVA</v>
      </c>
      <c r="D5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60" spans="1:4" x14ac:dyDescent="0.2">
      <c r="A60" t="str">
        <v>E11</v>
      </c>
      <c r="B60" s="28" t="str">
        <f>IF(_xlfn.TEXTJOIN(", ",TRUE,Probes7)="", _xlfn.TEXTJOIN(", ",TRUE,Probes), _xlfn.TEXTJOIN(", ",TRUE,Probes7))</f>
        <v>6.25nM INFB, 12.5nM RSVA, 0.5uM Primer Conc</v>
      </c>
      <c r="C60" s="24" t="str">
        <f>SUBSTITUTE(SUBSTITUTE(SUBSTITUTE(SUBSTITUTE(SUBSTITUTE(SUBSTITUTE(SUBSTITUTE(SUBSTITUTE(SUBSTITUTE(SUBSTITUTE(SUBSTITUTE(SUBSTITUTE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0,""),1,""),2,""),3,""),4,""),5,""),6,""),7,""),8,""),9,""),"^","")," ","")</f>
        <v>INFB/RSVA</v>
      </c>
      <c r="D6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61" spans="1:4" x14ac:dyDescent="0.2">
      <c r="A61" t="str">
        <v>E12</v>
      </c>
      <c r="B61" s="28" t="str">
        <f>IF(_xlfn.TEXTJOIN(", ",TRUE,Probes7)="", _xlfn.TEXTJOIN(", ",TRUE,Probes), _xlfn.TEXTJOIN(", ",TRUE,Probes7))</f>
        <v>6.25nM INFB, 12.5nM RSVA, 0.5uM Primer Conc</v>
      </c>
      <c r="C61" s="24" t="str">
        <f>SUBSTITUTE(SUBSTITUTE(SUBSTITUTE(SUBSTITUTE(SUBSTITUTE(SUBSTITUTE(SUBSTITUTE(SUBSTITUTE(SUBSTITUTE(SUBSTITUTE(SUBSTITUTE(SUBSTITUTE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,0,""),1,""),2,""),3,""),4,""),5,""),6,""),7,""),8,""),9,""),"^","")," ","")</f>
        <v>INFB/RSVA</v>
      </c>
      <c r="D6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),"A",""),"B",""),"C",""),"D",""),"E",""),"F",""),"G",""),"H",""),"I",""),"J",""),"K",""),"L",""),"M",""),"N",""),"O",""),"P",""),"Q",""),"R",""),"S",""),"T",""),"U",""),"V",""),"W",""),"X",""),"Y",""),"Z","")," ",""))</f>
        <v>5^2/5^5</v>
      </c>
    </row>
    <row r="62" spans="1:4" x14ac:dyDescent="0.2">
      <c r="A62" t="str">
        <f t="array" ref="A62:A73">Plate!$A$12&amp;TRANSPOSE(Plate!$B$6:$M$6)</f>
        <v>F1</v>
      </c>
      <c r="B62" s="25" t="str">
        <f>_xlfn.TEXTJOIN(", ",TRUE,Probes)</f>
        <v>6.25nM INFA, 12.5nM RSVA, 0.5uM Primer Conc</v>
      </c>
      <c r="C62" s="24" t="str">
        <f>SUBSTITUTE(SUBSTITUTE(SUBSTITUTE(SUBSTITUTE(SUBSTITUTE(SUBSTITUTE(SUBSTITUTE(SUBSTITUTE(SUBSTITUTE(SUBSTITUTE(SUBSTITUTE(SUBSTITUTE(Plate!$B$12,0,""),1,""),2,""),3,""),4,""),5,""),6,""),7,""),8,""),9,""),"^","")," ","")</f>
        <v>INFA/RSVA</v>
      </c>
      <c r="D6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$12)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63" spans="1:4" x14ac:dyDescent="0.2">
      <c r="A63" t="str">
        <v>F2</v>
      </c>
      <c r="B63" s="25" t="str">
        <f>_xlfn.TEXTJOIN(", ",TRUE,Probes)</f>
        <v>6.25nM INFA, 12.5nM RSVA, 0.5uM Primer Conc</v>
      </c>
      <c r="C63" s="24" t="str">
        <f>SUBSTITUTE(SUBSTITUTE(SUBSTITUTE(SUBSTITUTE(SUBSTITUTE(SUBSTITUTE(SUBSTITUTE(SUBSTITUTE(SUBSTITUTE(SUBSTITUTE(SUBSTITUTE(SUBSTITUTE(IF(Plate!$C$12=0,Plate!$B$12,Plate!$C$12),0,""),1,""),2,""),3,""),4,""),5,""),6,""),7,""),8,""),9,""),"^","")," ","")</f>
        <v>INFA/RSVA</v>
      </c>
      <c r="D6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$12=0,Plate!$B$12,Plate!$C$12)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64" spans="1:4" x14ac:dyDescent="0.2">
      <c r="A64" t="str">
        <v>F3</v>
      </c>
      <c r="B64" s="25" t="str">
        <f>_xlfn.TEXTJOIN(", ",TRUE,Probes)</f>
        <v>6.25nM INFA, 12.5nM RSVA, 0.5uM Primer Conc</v>
      </c>
      <c r="C64" s="24" t="str">
        <f>SUBSTITUTE(SUBSTITUTE(SUBSTITUTE(SUBSTITUTE(SUBSTITUTE(SUBSTITUTE(SUBSTITUTE(SUBSTITUTE(SUBSTITUTE(SUBSTITUTE(SUBSTITUTE(SUBSTITUTE(IF(Plate!$D$12=0,IF(Plate!$C$12=0,Plate!$B$12,Plate!$C$12),Plate!$D$12),0,""),1,""),2,""),3,""),4,""),5,""),6,""),7,""),8,""),9,""),"^","")," ","")</f>
        <v>INFA/RSVA</v>
      </c>
      <c r="D6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$12=0,IF(Plate!$C$12=0,Plate!$B$12,Plate!$C$12),Plate!$D$12)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65" spans="1:4" x14ac:dyDescent="0.2">
      <c r="A65" t="str">
        <v>F4</v>
      </c>
      <c r="B65" s="25" t="str">
        <f>_xlfn.TEXTJOIN(", ",TRUE,Probes)</f>
        <v>6.25nM INFA, 12.5nM RSVA, 0.5uM Primer Conc</v>
      </c>
      <c r="C65" s="24" t="str">
        <f>SUBSTITUTE(SUBSTITUTE(SUBSTITUTE(SUBSTITUTE(SUBSTITUTE(SUBSTITUTE(SUBSTITUTE(SUBSTITUTE(SUBSTITUTE(SUBSTITUTE(SUBSTITUTE(SUBSTITUTE(IF(Plate!$E$12=0,IF(Plate!$D$12=0,IF(Plate!$C$12=0,Plate!$B$12,Plate!$C$12),Plate!$D$12),Plate!$E$12),0,""),1,""),2,""),3,""),4,""),5,""),6,""),7,""),8,""),9,""),"^","")," ","")</f>
        <v>INFA/RSVA</v>
      </c>
      <c r="D6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$12=0,IF(Plate!$D$12=0,IF(Plate!$C$12=0,Plate!$B$12,Plate!$C$12),Plate!$D$12),Plate!$E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66" spans="1:4" x14ac:dyDescent="0.2">
      <c r="A66" t="str">
        <v>F5</v>
      </c>
      <c r="B66" s="25" t="str">
        <f>_xlfn.TEXTJOIN(", ",TRUE,Probes)</f>
        <v>6.25nM INFA, 12.5nM RSVA, 0.5uM Primer Conc</v>
      </c>
      <c r="C66" s="24" t="str">
        <f>SUBSTITUTE(SUBSTITUTE(SUBSTITUTE(SUBSTITUTE(SUBSTITUTE(SUBSTITUTE(SUBSTITUTE(SUBSTITUTE(SUBSTITUTE(SUBSTITUTE(SUBSTITUTE(SUBSTITUTE(IF(Plate!$F$12=0,IF(Plate!$E$12=0,IF(Plate!$D$12=0,IF(Plate!$C$12=0,Plate!$B$12,Plate!$C$12),Plate!$D$12),Plate!$E$12),Plate!$F$12),0,""),1,""),2,""),3,""),4,""),5,""),6,""),7,""),8,""),9,""),"^","")," ","")</f>
        <v>INFA/RSVA</v>
      </c>
      <c r="D6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$12=0,IF(Plate!$E$12=0,IF(Plate!$D$12=0,IF(Plate!$C$12=0,Plate!$B$12,Plate!$C$12),Plate!$D$12),Plate!$E$12),Plate!$F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67" spans="1:4" x14ac:dyDescent="0.2">
      <c r="A67" t="str">
        <v>F6</v>
      </c>
      <c r="B67" s="25" t="str">
        <f>_xlfn.TEXTJOIN(", ",TRUE,Probes)</f>
        <v>6.25nM INFA, 12.5nM RSVA, 0.5uM Primer Conc</v>
      </c>
      <c r="C67" s="24" t="str">
        <f>SUBSTITUTE(SUBSTITUTE(SUBSTITUTE(SUBSTITUTE(SUBSTITUTE(SUBSTITUTE(SUBSTITUTE(SUBSTITUTE(SUBSTITUTE(SUBSTITUTE(SUBSTITUTE(SUBSTITUTE(IF(Plate!$G$12=0,IF(Plate!$F$12=0,IF(Plate!$E$12=0,IF(Plate!$D$12=0,IF(Plate!$C$12=0,Plate!$B$12,Plate!$C$12),Plate!$D$12),Plate!$E$12),Plate!$F$12),Plate!$G$12),0,""),1,""),2,""),3,""),4,""),5,""),6,""),7,""),8,""),9,""),"^","")," ","")</f>
        <v>INFA/RSVA</v>
      </c>
      <c r="D6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$12=0,IF(Plate!$F$12=0,IF(Plate!$E$12=0,IF(Plate!$D$12=0,IF(Plate!$C$12=0,Plate!$B$12,Plate!$C$12),Plate!$D$12),Plate!$E$12),Plate!$F$12),Plate!$G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68" spans="1:4" x14ac:dyDescent="0.2">
      <c r="A68" t="str">
        <v>F7</v>
      </c>
      <c r="B68" s="28" t="str">
        <f>IF(_xlfn.TEXTJOIN(", ",TRUE,Probes7)="", _xlfn.TEXTJOIN(", ",TRUE,Probes), _xlfn.TEXTJOIN(", ",TRUE,Probes7))</f>
        <v>6.25nM INFB, 12.5nM RSVA, 0.5uM Primer Conc</v>
      </c>
      <c r="C68" s="24" t="str">
        <f>SUBSTITUTE(SUBSTITUTE(SUBSTITUTE(SUBSTITUTE(SUBSTITUTE(SUBSTITUTE(SUBSTITUTE(SUBSTITUTE(SUBSTITUTE(SUBSTITUTE(SUBSTITUTE(SUBSTITUTE(IF(Plate!$H$12=0,IF(Plate!$G$12=0,IF(Plate!$F$12=0,IF(Plate!$E$12=0,IF(Plate!$D$12=0,IF(Plate!$C$12=0,Plate!$B$12,Plate!$C$12),Plate!$D$12),Plate!$E$12),Plate!$F$12),Plate!$G$12),Plate!$H$12),0,""),1,""),2,""),3,""),4,""),5,""),6,""),7,""),8,""),9,""),"^","")," ","")</f>
        <v>INFB/RSVA</v>
      </c>
      <c r="D6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$12=0,IF(Plate!$G$12=0,IF(Plate!$F$12=0,IF(Plate!$E$12=0,IF(Plate!$D$12=0,IF(Plate!$C$12=0,Plate!$B$12,Plate!$C$12),Plate!$D$12),Plate!$E$12),Plate!$F$12),Plate!$G$12),Plate!$H$12)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69" spans="1:4" x14ac:dyDescent="0.2">
      <c r="A69" t="str">
        <v>F8</v>
      </c>
      <c r="B69" s="28" t="str">
        <f>IF(_xlfn.TEXTJOIN(", ",TRUE,Probes7)="", _xlfn.TEXTJOIN(", ",TRUE,Probes), _xlfn.TEXTJOIN(", ",TRUE,Probes7))</f>
        <v>6.25nM INFB, 12.5nM RSVA, 0.5uM Primer Conc</v>
      </c>
      <c r="C69" s="24" t="str">
        <f>SUBSTITUTE(SUBSTITUTE(SUBSTITUTE(SUBSTITUTE(SUBSTITUTE(SUBSTITUTE(SUBSTITUTE(SUBSTITUTE(SUBSTITUTE(SUBSTITUTE(SUBSTITUTE(SUBSTITUTE(IF(Plate!$I$12=0,IF(Plate!$H$12=0,IF(Plate!$G$12=0,IF(Plate!$F$12=0,IF(Plate!$E$12=0,IF(Plate!$D$12=0,IF(Plate!$C$12=0,Plate!$B$12,Plate!$C$12),Plate!$D$12),Plate!$E$12),Plate!$F$12),Plate!$G$12),Plate!$H$12),Plate!$I$12),0,""),1,""),2,""),3,""),4,""),5,""),6,""),7,""),8,""),9,""),"^","")," ","")</f>
        <v>INFB/RSVA</v>
      </c>
      <c r="D6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$12=0,IF(Plate!$H$12=0,IF(Plate!$G$12=0,IF(Plate!$F$12=0,IF(Plate!$E$12=0,IF(Plate!$D$12=0,IF(Plate!$C$12=0,Plate!$B$12,Plate!$C$12),Plate!$D$12),Plate!$E$12),Plate!$F$12),Plate!$G$12),Plate!$H$12),Plate!$I$12)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70" spans="1:4" x14ac:dyDescent="0.2">
      <c r="A70" t="str">
        <v>F9</v>
      </c>
      <c r="B70" s="28" t="str">
        <f>IF(_xlfn.TEXTJOIN(", ",TRUE,Probes7)="", _xlfn.TEXTJOIN(", ",TRUE,Probes), _xlfn.TEXTJOIN(", ",TRUE,Probes7))</f>
        <v>6.25nM INFB, 12.5nM RSVA, 0.5uM Primer Conc</v>
      </c>
      <c r="C70" s="24" t="str">
        <f>SUBSTITUTE(SUBSTITUTE(SUBSTITUTE(SUBSTITUTE(SUBSTITUTE(SUBSTITUTE(SUBSTITUTE(SUBSTITUTE(SUBSTITUTE(SUBSTITUTE(SUBSTITUTE(SUBSTITUTE(IF(Plate!$J$12=0,IF(Plate!$I$12=0,IF(Plate!$H$12=0,IF(Plate!$G$12=0,IF(Plate!$F$12=0,IF(Plate!$E$12=0,IF(Plate!$D$12=0,IF(Plate!$C$12=0,Plate!$B$12,Plate!$C$12),Plate!$D$12),Plate!$E$12),Plate!$F$12),Plate!$G$12),Plate!$H$12),Plate!$I$12),Plate!$J$12),0,""),1,""),2,""),3,""),4,""),5,""),6,""),7,""),8,""),9,""),"^","")," ","")</f>
        <v>INFB/RSVA</v>
      </c>
      <c r="D7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$12=0,IF(Plate!$I$12=0,IF(Plate!$H$12=0,IF(Plate!$G$12=0,IF(Plate!$F$12=0,IF(Plate!$E$12=0,IF(Plate!$D$12=0,IF(Plate!$C$12=0,Plate!$B$12,Plate!$C$12),Plate!$D$12),Plate!$E$12),Plate!$F$12),Plate!$G$12),Plate!$H$12),Plate!$I$12),Plate!$J$12)),"A",""),"B",""),"C",""),"D",""),"E",""),"F",""),"G",""),"H",""),"I",""),"J",""),"K",""),"L",""),"M",""),"N",""),"O",""),"P",""),"Q",""),"R",""),"S",""),"T",""),"U",""),"V",""),"W",""),"X",""),"Y",""),"Z","")," ",""))</f>
        <v>5^5/5^3</v>
      </c>
    </row>
    <row r="71" spans="1:4" x14ac:dyDescent="0.2">
      <c r="A71" t="str">
        <v>F10</v>
      </c>
      <c r="B71" s="28" t="str">
        <f>IF(_xlfn.TEXTJOIN(", ",TRUE,Probes7)="", _xlfn.TEXTJOIN(", ",TRUE,Probes), _xlfn.TEXTJOIN(", ",TRUE,Probes7))</f>
        <v>6.25nM INFB, 12.5nM RSVA, 0.5uM Primer Conc</v>
      </c>
      <c r="C71" s="24" t="str">
        <f>SUBSTITUTE(SUBSTITUTE(SUBSTITUTE(SUBSTITUTE(SUBSTITUTE(SUBSTITUTE(SUBSTITUTE(SUBSTITUTE(SUBSTITUTE(SUBSTITUTE(SUBSTITUTE(SUBSTITUTE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0,""),1,""),2,""),3,""),4,""),5,""),6,""),7,""),8,""),9,""),"^","")," ","")</f>
        <v>INFB/RSVA</v>
      </c>
      <c r="D7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72" spans="1:4" x14ac:dyDescent="0.2">
      <c r="A72" t="str">
        <v>F11</v>
      </c>
      <c r="B72" s="28" t="str">
        <f>IF(_xlfn.TEXTJOIN(", ",TRUE,Probes7)="", _xlfn.TEXTJOIN(", ",TRUE,Probes), _xlfn.TEXTJOIN(", ",TRUE,Probes7))</f>
        <v>6.25nM INFB, 12.5nM RSVA, 0.5uM Primer Conc</v>
      </c>
      <c r="C72" s="24" t="str">
        <f>SUBSTITUTE(SUBSTITUTE(SUBSTITUTE(SUBSTITUTE(SUBSTITUTE(SUBSTITUTE(SUBSTITUTE(SUBSTITUTE(SUBSTITUTE(SUBSTITUTE(SUBSTITUTE(SUBSTITUTE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0,""),1,""),2,""),3,""),4,""),5,""),6,""),7,""),8,""),9,""),"^","")," ","")</f>
        <v>INFB/RSVA</v>
      </c>
      <c r="D7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73" spans="1:4" x14ac:dyDescent="0.2">
      <c r="A73" t="str">
        <v>F12</v>
      </c>
      <c r="B73" s="28" t="str">
        <f>IF(_xlfn.TEXTJOIN(", ",TRUE,Probes7)="", _xlfn.TEXTJOIN(", ",TRUE,Probes), _xlfn.TEXTJOIN(", ",TRUE,Probes7))</f>
        <v>6.25nM INFB, 12.5nM RSVA, 0.5uM Primer Conc</v>
      </c>
      <c r="C73" s="24" t="str">
        <f>SUBSTITUTE(SUBSTITUTE(SUBSTITUTE(SUBSTITUTE(SUBSTITUTE(SUBSTITUTE(SUBSTITUTE(SUBSTITUTE(SUBSTITUTE(SUBSTITUTE(SUBSTITUTE(SUBSTITUTE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,0,""),1,""),2,""),3,""),4,""),5,""),6,""),7,""),8,""),9,""),"^","")," ","")</f>
        <v>INFB/RSVA</v>
      </c>
      <c r="D7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),"A",""),"B",""),"C",""),"D",""),"E",""),"F",""),"G",""),"H",""),"I",""),"J",""),"K",""),"L",""),"M",""),"N",""),"O",""),"P",""),"Q",""),"R",""),"S",""),"T",""),"U",""),"V",""),"W",""),"X",""),"Y",""),"Z","")," ",""))</f>
        <v>5^3/5^5</v>
      </c>
    </row>
    <row r="74" spans="1:4" x14ac:dyDescent="0.2">
      <c r="A74" t="str">
        <f t="array" ref="A74:A85">Plate!$A$13&amp;TRANSPOSE(Plate!$B$6:$M$6)</f>
        <v>G1</v>
      </c>
      <c r="B74" s="25" t="str">
        <f>_xlfn.TEXTJOIN(", ",TRUE,Probes)</f>
        <v>6.25nM INFA, 12.5nM RSVA, 0.5uM Primer Conc</v>
      </c>
      <c r="C74" s="24" t="str">
        <f>SUBSTITUTE(SUBSTITUTE(SUBSTITUTE(SUBSTITUTE(SUBSTITUTE(SUBSTITUTE(SUBSTITUTE(SUBSTITUTE(SUBSTITUTE(SUBSTITUTE(SUBSTITUTE(SUBSTITUTE(Plate!$B$13,0,""),1,""),2,""),3,""),4,""),5,""),6,""),7,""),8,""),9,""),"^","")," ","")</f>
        <v>INFA/RSVA</v>
      </c>
      <c r="D7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$13)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75" spans="1:4" x14ac:dyDescent="0.2">
      <c r="A75" t="str">
        <v>G2</v>
      </c>
      <c r="B75" s="25" t="str">
        <f>_xlfn.TEXTJOIN(", ",TRUE,Probes)</f>
        <v>6.25nM INFA, 12.5nM RSVA, 0.5uM Primer Conc</v>
      </c>
      <c r="C75" s="24" t="str">
        <f>SUBSTITUTE(SUBSTITUTE(SUBSTITUTE(SUBSTITUTE(SUBSTITUTE(SUBSTITUTE(SUBSTITUTE(SUBSTITUTE(SUBSTITUTE(SUBSTITUTE(SUBSTITUTE(SUBSTITUTE(IF(Plate!$C$13=0,Plate!$B$13,Plate!$C$13),0,""),1,""),2,""),3,""),4,""),5,""),6,""),7,""),8,""),9,""),"^","")," ","")</f>
        <v>INFA/RSVA</v>
      </c>
      <c r="D7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$13=0,Plate!$B$13,Plate!$C$13)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76" spans="1:4" x14ac:dyDescent="0.2">
      <c r="A76" t="str">
        <v>G3</v>
      </c>
      <c r="B76" s="25" t="str">
        <f>_xlfn.TEXTJOIN(", ",TRUE,Probes)</f>
        <v>6.25nM INFA, 12.5nM RSVA, 0.5uM Primer Conc</v>
      </c>
      <c r="C76" s="24" t="str">
        <f>SUBSTITUTE(SUBSTITUTE(SUBSTITUTE(SUBSTITUTE(SUBSTITUTE(SUBSTITUTE(SUBSTITUTE(SUBSTITUTE(SUBSTITUTE(SUBSTITUTE(SUBSTITUTE(SUBSTITUTE(IF(Plate!$D$13=0,IF(Plate!$C$13=0,Plate!$B$13,Plate!$C$13),Plate!$D$13),0,""),1,""),2,""),3,""),4,""),5,""),6,""),7,""),8,""),9,""),"^","")," ","")</f>
        <v>INFA/RSVA</v>
      </c>
      <c r="D7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$13=0,IF(Plate!$C$13=0,Plate!$B$13,Plate!$C$13),Plate!$D$13)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77" spans="1:4" x14ac:dyDescent="0.2">
      <c r="A77" t="str">
        <v>G4</v>
      </c>
      <c r="B77" s="25" t="str">
        <f>_xlfn.TEXTJOIN(", ",TRUE,Probes)</f>
        <v>6.25nM INFA, 12.5nM RSVA, 0.5uM Primer Conc</v>
      </c>
      <c r="C77" s="24" t="str">
        <f>SUBSTITUTE(SUBSTITUTE(SUBSTITUTE(SUBSTITUTE(SUBSTITUTE(SUBSTITUTE(SUBSTITUTE(SUBSTITUTE(SUBSTITUTE(SUBSTITUTE(SUBSTITUTE(SUBSTITUTE(IF(Plate!$E$13=0,IF(Plate!$D$13=0,IF(Plate!$C$13=0,Plate!$B$13,Plate!$C$13),Plate!$D$13),Plate!$E$13),0,""),1,""),2,""),3,""),4,""),5,""),6,""),7,""),8,""),9,""),"^","")," ","")</f>
        <v>INFA/RSVA</v>
      </c>
      <c r="D7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$13=0,IF(Plate!$D$13=0,IF(Plate!$C$13=0,Plate!$B$13,Plate!$C$13),Plate!$D$13),Plate!$E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78" spans="1:4" x14ac:dyDescent="0.2">
      <c r="A78" t="str">
        <v>G5</v>
      </c>
      <c r="B78" s="25" t="str">
        <f>_xlfn.TEXTJOIN(", ",TRUE,Probes)</f>
        <v>6.25nM INFA, 12.5nM RSVA, 0.5uM Primer Conc</v>
      </c>
      <c r="C78" s="24" t="str">
        <f>SUBSTITUTE(SUBSTITUTE(SUBSTITUTE(SUBSTITUTE(SUBSTITUTE(SUBSTITUTE(SUBSTITUTE(SUBSTITUTE(SUBSTITUTE(SUBSTITUTE(SUBSTITUTE(SUBSTITUTE(IF(Plate!$F$13=0,IF(Plate!$E$13=0,IF(Plate!$D$13=0,IF(Plate!$C$13=0,Plate!$B$13,Plate!$C$13),Plate!$D$13),Plate!$E$13),Plate!$F$13),0,""),1,""),2,""),3,""),4,""),5,""),6,""),7,""),8,""),9,""),"^","")," ","")</f>
        <v>INFA/RSVA</v>
      </c>
      <c r="D7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$13=0,IF(Plate!$E$13=0,IF(Plate!$D$13=0,IF(Plate!$C$13=0,Plate!$B$13,Plate!$C$13),Plate!$D$13),Plate!$E$13),Plate!$F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79" spans="1:4" x14ac:dyDescent="0.2">
      <c r="A79" t="str">
        <v>G6</v>
      </c>
      <c r="B79" s="25" t="str">
        <f>_xlfn.TEXTJOIN(", ",TRUE,Probes)</f>
        <v>6.25nM INFA, 12.5nM RSVA, 0.5uM Primer Conc</v>
      </c>
      <c r="C79" s="24" t="str">
        <f>SUBSTITUTE(SUBSTITUTE(SUBSTITUTE(SUBSTITUTE(SUBSTITUTE(SUBSTITUTE(SUBSTITUTE(SUBSTITUTE(SUBSTITUTE(SUBSTITUTE(SUBSTITUTE(SUBSTITUTE(IF(Plate!$G$13=0,IF(Plate!$F$13=0,IF(Plate!$E$13=0,IF(Plate!$D$13=0,IF(Plate!$C$13=0,Plate!$B$13,Plate!$C$13),Plate!$D$13),Plate!$E$13),Plate!$F$13),Plate!$G$13),0,""),1,""),2,""),3,""),4,""),5,""),6,""),7,""),8,""),9,""),"^","")," ","")</f>
        <v>INFA/RSVA</v>
      </c>
      <c r="D7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$13=0,IF(Plate!$F$13=0,IF(Plate!$E$13=0,IF(Plate!$D$13=0,IF(Plate!$C$13=0,Plate!$B$13,Plate!$C$13),Plate!$D$13),Plate!$E$13),Plate!$F$13),Plate!$G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80" spans="1:4" x14ac:dyDescent="0.2">
      <c r="A80" t="str">
        <v>G7</v>
      </c>
      <c r="B80" s="28" t="str">
        <f>IF(_xlfn.TEXTJOIN(", ",TRUE,Probes7)="", _xlfn.TEXTJOIN(", ",TRUE,Probes), _xlfn.TEXTJOIN(", ",TRUE,Probes7))</f>
        <v>6.25nM INFB, 12.5nM RSVA, 0.5uM Primer Conc</v>
      </c>
      <c r="C80" s="24" t="str">
        <f>SUBSTITUTE(SUBSTITUTE(SUBSTITUTE(SUBSTITUTE(SUBSTITUTE(SUBSTITUTE(SUBSTITUTE(SUBSTITUTE(SUBSTITUTE(SUBSTITUTE(SUBSTITUTE(SUBSTITUTE(IF(Plate!$H$13=0,IF(Plate!$G$13=0,IF(Plate!$F$13=0,IF(Plate!$E$13=0,IF(Plate!$D$13=0,IF(Plate!$C$13=0,Plate!$B$13,Plate!$C$13),Plate!$D$13),Plate!$E$13),Plate!$F$13),Plate!$G$13),Plate!$H$13),0,""),1,""),2,""),3,""),4,""),5,""),6,""),7,""),8,""),9,""),"^","")," ","")</f>
        <v>INFB/RSVA</v>
      </c>
      <c r="D8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$13=0,IF(Plate!$G$13=0,IF(Plate!$F$13=0,IF(Plate!$E$13=0,IF(Plate!$D$13=0,IF(Plate!$C$13=0,Plate!$B$13,Plate!$C$13),Plate!$D$13),Plate!$E$13),Plate!$F$13),Plate!$G$13),Plate!$H$13)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81" spans="1:4" x14ac:dyDescent="0.2">
      <c r="A81" t="str">
        <v>G8</v>
      </c>
      <c r="B81" s="28" t="str">
        <f>IF(_xlfn.TEXTJOIN(", ",TRUE,Probes7)="", _xlfn.TEXTJOIN(", ",TRUE,Probes), _xlfn.TEXTJOIN(", ",TRUE,Probes7))</f>
        <v>6.25nM INFB, 12.5nM RSVA, 0.5uM Primer Conc</v>
      </c>
      <c r="C81" s="24" t="str">
        <f>SUBSTITUTE(SUBSTITUTE(SUBSTITUTE(SUBSTITUTE(SUBSTITUTE(SUBSTITUTE(SUBSTITUTE(SUBSTITUTE(SUBSTITUTE(SUBSTITUTE(SUBSTITUTE(SUBSTITUTE(IF(Plate!$I$13=0,IF(Plate!$H$13=0,IF(Plate!$G$13=0,IF(Plate!$F$13=0,IF(Plate!$E$13=0,IF(Plate!$D$13=0,IF(Plate!$C$13=0,Plate!$B$13,Plate!$C$13),Plate!$D$13),Plate!$E$13),Plate!$F$13),Plate!$G$13),Plate!$H$13),Plate!$I$13),0,""),1,""),2,""),3,""),4,""),5,""),6,""),7,""),8,""),9,""),"^","")," ","")</f>
        <v>INFB/RSVA</v>
      </c>
      <c r="D8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$13=0,IF(Plate!$H$13=0,IF(Plate!$G$13=0,IF(Plate!$F$13=0,IF(Plate!$E$13=0,IF(Plate!$D$13=0,IF(Plate!$C$13=0,Plate!$B$13,Plate!$C$13),Plate!$D$13),Plate!$E$13),Plate!$F$13),Plate!$G$13),Plate!$H$13),Plate!$I$13)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82" spans="1:4" x14ac:dyDescent="0.2">
      <c r="A82" t="str">
        <v>G9</v>
      </c>
      <c r="B82" s="28" t="str">
        <f>IF(_xlfn.TEXTJOIN(", ",TRUE,Probes7)="", _xlfn.TEXTJOIN(", ",TRUE,Probes), _xlfn.TEXTJOIN(", ",TRUE,Probes7))</f>
        <v>6.25nM INFB, 12.5nM RSVA, 0.5uM Primer Conc</v>
      </c>
      <c r="C82" s="24" t="str">
        <f>SUBSTITUTE(SUBSTITUTE(SUBSTITUTE(SUBSTITUTE(SUBSTITUTE(SUBSTITUTE(SUBSTITUTE(SUBSTITUTE(SUBSTITUTE(SUBSTITUTE(SUBSTITUTE(SUBSTITUTE(IF(Plate!$J$13=0,IF(Plate!$I$13=0,IF(Plate!$H$13=0,IF(Plate!$G$13=0,IF(Plate!$F$13=0,IF(Plate!$E$13=0,IF(Plate!$D$13=0,IF(Plate!$C$13=0,Plate!$B$13,Plate!$C$13),Plate!$D$13),Plate!$E$13),Plate!$F$13),Plate!$G$13),Plate!$H$13),Plate!$I$13),Plate!$J$13),0,""),1,""),2,""),3,""),4,""),5,""),6,""),7,""),8,""),9,""),"^","")," ","")</f>
        <v>INFB/RSVA</v>
      </c>
      <c r="D8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$13=0,IF(Plate!$I$13=0,IF(Plate!$H$13=0,IF(Plate!$G$13=0,IF(Plate!$F$13=0,IF(Plate!$E$13=0,IF(Plate!$D$13=0,IF(Plate!$C$13=0,Plate!$B$13,Plate!$C$13),Plate!$D$13),Plate!$E$13),Plate!$F$13),Plate!$G$13),Plate!$H$13),Plate!$I$13),Plate!$J$13)),"A",""),"B",""),"C",""),"D",""),"E",""),"F",""),"G",""),"H",""),"I",""),"J",""),"K",""),"L",""),"M",""),"N",""),"O",""),"P",""),"Q",""),"R",""),"S",""),"T",""),"U",""),"V",""),"W",""),"X",""),"Y",""),"Z","")," ",""))</f>
        <v>5^5/5^4</v>
      </c>
    </row>
    <row r="83" spans="1:4" x14ac:dyDescent="0.2">
      <c r="A83" t="str">
        <v>G10</v>
      </c>
      <c r="B83" s="28" t="str">
        <f>IF(_xlfn.TEXTJOIN(", ",TRUE,Probes7)="", _xlfn.TEXTJOIN(", ",TRUE,Probes), _xlfn.TEXTJOIN(", ",TRUE,Probes7))</f>
        <v>6.25nM INFB, 12.5nM RSVA, 0.5uM Primer Conc</v>
      </c>
      <c r="C83" s="24" t="str">
        <f>SUBSTITUTE(SUBSTITUTE(SUBSTITUTE(SUBSTITUTE(SUBSTITUTE(SUBSTITUTE(SUBSTITUTE(SUBSTITUTE(SUBSTITUTE(SUBSTITUTE(SUBSTITUTE(SUBSTITUTE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0,""),1,""),2,""),3,""),4,""),5,""),6,""),7,""),8,""),9,""),"^","")," ","")</f>
        <v>INFB/RSVA</v>
      </c>
      <c r="D8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84" spans="1:4" x14ac:dyDescent="0.2">
      <c r="A84" t="str">
        <v>G11</v>
      </c>
      <c r="B84" s="28" t="str">
        <f>IF(_xlfn.TEXTJOIN(", ",TRUE,Probes7)="", _xlfn.TEXTJOIN(", ",TRUE,Probes), _xlfn.TEXTJOIN(", ",TRUE,Probes7))</f>
        <v>6.25nM INFB, 12.5nM RSVA, 0.5uM Primer Conc</v>
      </c>
      <c r="C84" s="24" t="str">
        <f>SUBSTITUTE(SUBSTITUTE(SUBSTITUTE(SUBSTITUTE(SUBSTITUTE(SUBSTITUTE(SUBSTITUTE(SUBSTITUTE(SUBSTITUTE(SUBSTITUTE(SUBSTITUTE(SUBSTITUTE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0,""),1,""),2,""),3,""),4,""),5,""),6,""),7,""),8,""),9,""),"^","")," ","")</f>
        <v>INFB/RSVA</v>
      </c>
      <c r="D8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85" spans="1:4" x14ac:dyDescent="0.2">
      <c r="A85" t="str">
        <v>G12</v>
      </c>
      <c r="B85" s="28" t="str">
        <f>IF(_xlfn.TEXTJOIN(", ",TRUE,Probes7)="", _xlfn.TEXTJOIN(", ",TRUE,Probes), _xlfn.TEXTJOIN(", ",TRUE,Probes7))</f>
        <v>6.25nM INFB, 12.5nM RSVA, 0.5uM Primer Conc</v>
      </c>
      <c r="C85" s="24" t="str">
        <f>SUBSTITUTE(SUBSTITUTE(SUBSTITUTE(SUBSTITUTE(SUBSTITUTE(SUBSTITUTE(SUBSTITUTE(SUBSTITUTE(SUBSTITUTE(SUBSTITUTE(SUBSTITUTE(SUBSTITUTE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,0,""),1,""),2,""),3,""),4,""),5,""),6,""),7,""),8,""),9,""),"^","")," ","")</f>
        <v>INFB/RSVA</v>
      </c>
      <c r="D8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),"A",""),"B",""),"C",""),"D",""),"E",""),"F",""),"G",""),"H",""),"I",""),"J",""),"K",""),"L",""),"M",""),"N",""),"O",""),"P",""),"Q",""),"R",""),"S",""),"T",""),"U",""),"V",""),"W",""),"X",""),"Y",""),"Z","")," ",""))</f>
        <v>5^4/5^5</v>
      </c>
    </row>
    <row r="86" spans="1:4" x14ac:dyDescent="0.2">
      <c r="A86" t="str">
        <f t="array" ref="A86:A97">Plate!$A$14&amp;TRANSPOSE(Plate!$B$6:$M$6)</f>
        <v>H1</v>
      </c>
      <c r="B86" s="25" t="str">
        <f>_xlfn.TEXTJOIN(", ",TRUE,Probes)</f>
        <v>6.25nM INFA, 12.5nM RSVA, 0.5uM Primer Conc</v>
      </c>
      <c r="C86" s="24" t="str">
        <f>SUBSTITUTE(SUBSTITUTE(SUBSTITUTE(SUBSTITUTE(SUBSTITUTE(SUBSTITUTE(SUBSTITUTE(SUBSTITUTE(SUBSTITUTE(SUBSTITUTE(SUBSTITUTE(SUBSTITUTE(Plate!$B$14,0,""),1,""),2,""),3,""),4,""),5,""),6,""),7,""),8,""),9,""),"^","")," ","")</f>
        <v>INFA/RSVA</v>
      </c>
      <c r="D8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$14)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87" spans="1:4" x14ac:dyDescent="0.2">
      <c r="A87" t="str">
        <v>H2</v>
      </c>
      <c r="B87" s="25" t="str">
        <f>_xlfn.TEXTJOIN(", ",TRUE,Probes)</f>
        <v>6.25nM INFA, 12.5nM RSVA, 0.5uM Primer Conc</v>
      </c>
      <c r="C87" s="24" t="str">
        <f>SUBSTITUTE(SUBSTITUTE(SUBSTITUTE(SUBSTITUTE(SUBSTITUTE(SUBSTITUTE(SUBSTITUTE(SUBSTITUTE(SUBSTITUTE(SUBSTITUTE(SUBSTITUTE(SUBSTITUTE(IF(Plate!$C$14=0,Plate!$B$14,Plate!$C$14),0,""),1,""),2,""),3,""),4,""),5,""),6,""),7,""),8,""),9,""),"^","")," ","")</f>
        <v>INFA/RSVA</v>
      </c>
      <c r="D8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$14=0,Plate!$B$14,Plate!$C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88" spans="1:4" x14ac:dyDescent="0.2">
      <c r="A88" t="str">
        <v>H3</v>
      </c>
      <c r="B88" s="25" t="str">
        <f>_xlfn.TEXTJOIN(", ",TRUE,Probes)</f>
        <v>6.25nM INFA, 12.5nM RSVA, 0.5uM Primer Conc</v>
      </c>
      <c r="C88" s="24" t="str">
        <f>SUBSTITUTE(SUBSTITUTE(SUBSTITUTE(SUBSTITUTE(SUBSTITUTE(SUBSTITUTE(SUBSTITUTE(SUBSTITUTE(SUBSTITUTE(SUBSTITUTE(SUBSTITUTE(SUBSTITUTE(IF(Plate!$D$14=0,IF(Plate!$C$14=0,Plate!$B$14,Plate!$C$14),Plate!$D$14),0,""),1,""),2,""),3,""),4,""),5,""),6,""),7,""),8,""),9,""),"^","")," ","")</f>
        <v>INFA/RSVA</v>
      </c>
      <c r="D88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$14=0,IF(Plate!$C$14=0,Plate!$B$14,Plate!$C$14),Plate!$D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89" spans="1:4" x14ac:dyDescent="0.2">
      <c r="A89" t="str">
        <v>H4</v>
      </c>
      <c r="B89" s="25" t="str">
        <f>_xlfn.TEXTJOIN(", ",TRUE,Probes)</f>
        <v>6.25nM INFA, 12.5nM RSVA, 0.5uM Primer Conc</v>
      </c>
      <c r="C89" s="24" t="str">
        <f>SUBSTITUTE(SUBSTITUTE(SUBSTITUTE(SUBSTITUTE(SUBSTITUTE(SUBSTITUTE(SUBSTITUTE(SUBSTITUTE(SUBSTITUTE(SUBSTITUTE(SUBSTITUTE(SUBSTITUTE(IF(Plate!$E$14=0,IF(Plate!$D$14=0,IF(Plate!$C$14=0,Plate!$B$14,Plate!$C$14),Plate!$D$14),Plate!$E$14),0,""),1,""),2,""),3,""),4,""),5,""),6,""),7,""),8,""),9,""),"^","")," ","")</f>
        <v>INFA/RSVA</v>
      </c>
      <c r="D89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$14=0,IF(Plate!$D$14=0,IF(Plate!$C$14=0,Plate!$B$14,Plate!$C$14),Plate!$D$14),Plate!$E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0" spans="1:4" x14ac:dyDescent="0.2">
      <c r="A90" t="str">
        <v>H5</v>
      </c>
      <c r="B90" s="25" t="str">
        <f>_xlfn.TEXTJOIN(", ",TRUE,Probes)</f>
        <v>6.25nM INFA, 12.5nM RSVA, 0.5uM Primer Conc</v>
      </c>
      <c r="C90" s="24" t="str">
        <f>SUBSTITUTE(SUBSTITUTE(SUBSTITUTE(SUBSTITUTE(SUBSTITUTE(SUBSTITUTE(SUBSTITUTE(SUBSTITUTE(SUBSTITUTE(SUBSTITUTE(SUBSTITUTE(SUBSTITUTE(IF(Plate!$F$14=0,IF(Plate!$E$14=0,IF(Plate!$D$14=0,IF(Plate!$C$14=0,Plate!$B$14,Plate!$C$14),Plate!$D$14),Plate!$E$14),Plate!$F$14),0,""),1,""),2,""),3,""),4,""),5,""),6,""),7,""),8,""),9,""),"^","")," ","")</f>
        <v>INFA/RSVA</v>
      </c>
      <c r="D90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$14=0,IF(Plate!$E$14=0,IF(Plate!$D$14=0,IF(Plate!$C$14=0,Plate!$B$14,Plate!$C$14),Plate!$D$14),Plate!$E$14),Plate!$F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1" spans="1:4" x14ac:dyDescent="0.2">
      <c r="A91" t="str">
        <v>H6</v>
      </c>
      <c r="B91" s="25" t="str">
        <f>_xlfn.TEXTJOIN(", ",TRUE,Probes)</f>
        <v>6.25nM INFA, 12.5nM RSVA, 0.5uM Primer Conc</v>
      </c>
      <c r="C91" s="24" t="str">
        <f>SUBSTITUTE(SUBSTITUTE(SUBSTITUTE(SUBSTITUTE(SUBSTITUTE(SUBSTITUTE(SUBSTITUTE(SUBSTITUTE(SUBSTITUTE(SUBSTITUTE(SUBSTITUTE(SUBSTITUTE(IF(Plate!$G$14=0,IF(Plate!$F$14=0,IF(Plate!$E$14=0,IF(Plate!$D$14=0,IF(Plate!$C$14=0,Plate!$B$14,Plate!$C$14),Plate!$D$14),Plate!$E$14),Plate!$F$14),Plate!$G$14),0,""),1,""),2,""),3,""),4,""),5,""),6,""),7,""),8,""),9,""),"^","")," ","")</f>
        <v>INFA/RSVA</v>
      </c>
      <c r="D91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$14=0,IF(Plate!$F$14=0,IF(Plate!$E$14=0,IF(Plate!$D$14=0,IF(Plate!$C$14=0,Plate!$B$14,Plate!$C$14),Plate!$D$14),Plate!$E$14),Plate!$F$14),Plate!$G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2" spans="1:4" x14ac:dyDescent="0.2">
      <c r="A92" t="str">
        <v>H7</v>
      </c>
      <c r="B92" s="28" t="str">
        <f>IF(_xlfn.TEXTJOIN(", ",TRUE,Probes7)="", _xlfn.TEXTJOIN(", ",TRUE,Probes), _xlfn.TEXTJOIN(", ",TRUE,Probes7))</f>
        <v>6.25nM INFB, 12.5nM RSVA, 0.5uM Primer Conc</v>
      </c>
      <c r="C92" s="24" t="str">
        <f>SUBSTITUTE(SUBSTITUTE(SUBSTITUTE(SUBSTITUTE(SUBSTITUTE(SUBSTITUTE(SUBSTITUTE(SUBSTITUTE(SUBSTITUTE(SUBSTITUTE(SUBSTITUTE(SUBSTITUTE(IF(Plate!$H$14=0,IF(Plate!$G$14=0,IF(Plate!$F$14=0,IF(Plate!$E$14=0,IF(Plate!$D$14=0,IF(Plate!$C$14=0,Plate!$B$14,Plate!$C$14),Plate!$D$14),Plate!$E$14),Plate!$F$14),Plate!$G$14),Plate!$H$14),0,""),1,""),2,""),3,""),4,""),5,""),6,""),7,""),8,""),9,""),"^","")," ","")</f>
        <v>INFB/RSVA</v>
      </c>
      <c r="D92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$14=0,IF(Plate!$G$14=0,IF(Plate!$F$14=0,IF(Plate!$E$14=0,IF(Plate!$D$14=0,IF(Plate!$C$14=0,Plate!$B$14,Plate!$C$14),Plate!$D$14),Plate!$E$14),Plate!$F$14),Plate!$G$14),Plate!$H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3" spans="1:4" x14ac:dyDescent="0.2">
      <c r="A93" t="str">
        <v>H8</v>
      </c>
      <c r="B93" s="28" t="str">
        <f>IF(_xlfn.TEXTJOIN(", ",TRUE,Probes7)="", _xlfn.TEXTJOIN(", ",TRUE,Probes), _xlfn.TEXTJOIN(", ",TRUE,Probes7))</f>
        <v>6.25nM INFB, 12.5nM RSVA, 0.5uM Primer Conc</v>
      </c>
      <c r="C93" s="24" t="str">
        <f>SUBSTITUTE(SUBSTITUTE(SUBSTITUTE(SUBSTITUTE(SUBSTITUTE(SUBSTITUTE(SUBSTITUTE(SUBSTITUTE(SUBSTITUTE(SUBSTITUTE(SUBSTITUTE(SUBSTITUTE(IF(Plate!$I$14=0,IF(Plate!$H$14=0,IF(Plate!$G$14=0,IF(Plate!$F$14=0,IF(Plate!$E$14=0,IF(Plate!$D$14=0,IF(Plate!$C$14=0,Plate!$B$14,Plate!$C$14),Plate!$D$14),Plate!$E$14),Plate!$F$14),Plate!$G$14),Plate!$H$14),Plate!$I$14),0,""),1,""),2,""),3,""),4,""),5,""),6,""),7,""),8,""),9,""),"^","")," ","")</f>
        <v>INFB/RSVA</v>
      </c>
      <c r="D93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$14=0,IF(Plate!$H$14=0,IF(Plate!$G$14=0,IF(Plate!$F$14=0,IF(Plate!$E$14=0,IF(Plate!$D$14=0,IF(Plate!$C$14=0,Plate!$B$14,Plate!$C$14),Plate!$D$14),Plate!$E$14),Plate!$F$14),Plate!$G$14),Plate!$H$14),Plate!$I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4" spans="1:4" x14ac:dyDescent="0.2">
      <c r="A94" t="str">
        <v>H9</v>
      </c>
      <c r="B94" s="28" t="str">
        <f>IF(_xlfn.TEXTJOIN(", ",TRUE,Probes7)="", _xlfn.TEXTJOIN(", ",TRUE,Probes), _xlfn.TEXTJOIN(", ",TRUE,Probes7))</f>
        <v>6.25nM INFB, 12.5nM RSVA, 0.5uM Primer Conc</v>
      </c>
      <c r="C94" s="24" t="str">
        <f>SUBSTITUTE(SUBSTITUTE(SUBSTITUTE(SUBSTITUTE(SUBSTITUTE(SUBSTITUTE(SUBSTITUTE(SUBSTITUTE(SUBSTITUTE(SUBSTITUTE(SUBSTITUTE(SUBSTITUTE(IF(Plate!$J$14=0,IF(Plate!$I$14=0,IF(Plate!$H$14=0,IF(Plate!$G$14=0,IF(Plate!$F$14=0,IF(Plate!$E$14=0,IF(Plate!$D$14=0,IF(Plate!$C$14=0,Plate!$B$14,Plate!$C$14),Plate!$D$14),Plate!$E$14),Plate!$F$14),Plate!$G$14),Plate!$H$14),Plate!$I$14),Plate!$J$14),0,""),1,""),2,""),3,""),4,""),5,""),6,""),7,""),8,""),9,""),"^","")," ","")</f>
        <v>INFB/RSVA</v>
      </c>
      <c r="D94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$14=0,IF(Plate!$I$14=0,IF(Plate!$H$14=0,IF(Plate!$G$14=0,IF(Plate!$F$14=0,IF(Plate!$E$14=0,IF(Plate!$D$14=0,IF(Plate!$C$14=0,Plate!$B$14,Plate!$C$14),Plate!$D$14),Plate!$E$14),Plate!$F$14),Plate!$G$14),Plate!$H$14),Plate!$I$14),Plate!$J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5" spans="1:4" x14ac:dyDescent="0.2">
      <c r="A95" t="str">
        <v>H10</v>
      </c>
      <c r="B95" s="28" t="str">
        <f>IF(_xlfn.TEXTJOIN(", ",TRUE,Probes7)="", _xlfn.TEXTJOIN(", ",TRUE,Probes), _xlfn.TEXTJOIN(", ",TRUE,Probes7))</f>
        <v>6.25nM INFB, 12.5nM RSVA, 0.5uM Primer Conc</v>
      </c>
      <c r="C95" s="24" t="str">
        <f>SUBSTITUTE(SUBSTITUTE(SUBSTITUTE(SUBSTITUTE(SUBSTITUTE(SUBSTITUTE(SUBSTITUTE(SUBSTITUTE(SUBSTITUTE(SUBSTITUTE(SUBSTITUTE(SUBSTITUTE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0,""),1,""),2,""),3,""),4,""),5,""),6,""),7,""),8,""),9,""),"^","")," ","")</f>
        <v>INFB/RSVA</v>
      </c>
      <c r="D95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6" spans="1:4" x14ac:dyDescent="0.2">
      <c r="A96" t="str">
        <v>H11</v>
      </c>
      <c r="B96" s="28" t="str">
        <f>IF(_xlfn.TEXTJOIN(", ",TRUE,Probes7)="", _xlfn.TEXTJOIN(", ",TRUE,Probes), _xlfn.TEXTJOIN(", ",TRUE,Probes7))</f>
        <v>6.25nM INFB, 12.5nM RSVA, 0.5uM Primer Conc</v>
      </c>
      <c r="C96" s="24" t="str">
        <f>SUBSTITUTE(SUBSTITUTE(SUBSTITUTE(SUBSTITUTE(SUBSTITUTE(SUBSTITUTE(SUBSTITUTE(SUBSTITUTE(SUBSTITUTE(SUBSTITUTE(SUBSTITUTE(SUBSTITUTE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0,""),1,""),2,""),3,""),4,""),5,""),6,""),7,""),8,""),9,""),"^","")," ","")</f>
        <v>INFB/RSVA</v>
      </c>
      <c r="D96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),"A",""),"B",""),"C",""),"D",""),"E",""),"F",""),"G",""),"H",""),"I",""),"J",""),"K",""),"L",""),"M",""),"N",""),"O",""),"P",""),"Q",""),"R",""),"S",""),"T",""),"U",""),"V",""),"W",""),"X",""),"Y",""),"Z","")," ",""))</f>
        <v>5^5/5^5</v>
      </c>
    </row>
    <row r="97" spans="1:4" x14ac:dyDescent="0.2">
      <c r="A97" t="str">
        <v>H12</v>
      </c>
      <c r="B97" s="28" t="str">
        <f>IF(_xlfn.TEXTJOIN(", ",TRUE,Probes7)="", _xlfn.TEXTJOIN(", ",TRUE,Probes), _xlfn.TEXTJOIN(", ",TRUE,Probes7))</f>
        <v>6.25nM INFB, 12.5nM RSVA, 0.5uM Primer Conc</v>
      </c>
      <c r="C97" s="24" t="str">
        <f>SUBSTITUTE(SUBSTITUTE(SUBSTITUTE(SUBSTITUTE(SUBSTITUTE(SUBSTITUTE(SUBSTITUTE(SUBSTITUTE(SUBSTITUTE(SUBSTITUTE(SUBSTITUTE(SUBSTITUTE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,0,""),1,""),2,""),3,""),4,""),5,""),6,""),7,""),8,""),9,""),"^","")," ","")</f>
        <v>INFB/RSVA</v>
      </c>
      <c r="D97" s="24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),"A",""),"B",""),"C",""),"D",""),"E",""),"F",""),"G",""),"H",""),"I",""),"J",""),"K",""),"L",""),"M",""),"N",""),"O",""),"P",""),"Q",""),"R",""),"S",""),"T",""),"U",""),"V",""),"W",""),"X",""),"Y",""),"Z","")," ",""))</f>
        <v>5^5/5^5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Microsoft Office User</cp:lastModifiedBy>
  <cp:lastPrinted>2021-09-30T17:06:14Z</cp:lastPrinted>
  <dcterms:created xsi:type="dcterms:W3CDTF">2021-02-18T17:07:12Z</dcterms:created>
  <dcterms:modified xsi:type="dcterms:W3CDTF">2022-03-18T22:04:06Z</dcterms:modified>
  <cp:category/>
</cp:coreProperties>
</file>