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dsmith\Documents\BYUI Student Research\Plate Run Records\"/>
    </mc:Choice>
  </mc:AlternateContent>
  <xr:revisionPtr revIDLastSave="0" documentId="13_ncr:1_{FA7CE67B-0154-4ECB-B669-64D19FA789A8}" xr6:coauthVersionLast="47" xr6:coauthVersionMax="47" xr10:uidLastSave="{00000000-0000-0000-0000-000000000000}"/>
  <bookViews>
    <workbookView xWindow="3420" yWindow="3420" windowWidth="21600" windowHeight="11385" activeTab="1" xr2:uid="{2D2805D8-443D-40CA-BD8C-4FFB6BEDACE8}"/>
  </bookViews>
  <sheets>
    <sheet name="Plate" sheetId="1" r:id="rId1"/>
    <sheet name="Data" sheetId="2" r:id="rId2"/>
    <sheet name="key" sheetId="3" r:id="rId3"/>
  </sheets>
  <definedNames>
    <definedName name="Probes">Plate!$F$15:INDEX(Plate!$F$15:$F$19,COUNTA(Plate!$F$15:$F$19))</definedName>
    <definedName name="Probes7">Plate!$L$15:INDEX(Plate!$L$15:$L$43,COUNTA(Plate!$L$15:$L$43))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7" i="2" l="1"/>
  <c r="B96" i="2"/>
  <c r="B95" i="2"/>
  <c r="B94" i="2"/>
  <c r="B93" i="2"/>
  <c r="B92" i="2"/>
  <c r="B85" i="2"/>
  <c r="B84" i="2"/>
  <c r="B83" i="2"/>
  <c r="B82" i="2"/>
  <c r="B81" i="2"/>
  <c r="B80" i="2"/>
  <c r="B73" i="2"/>
  <c r="B72" i="2"/>
  <c r="B71" i="2"/>
  <c r="B70" i="2"/>
  <c r="B69" i="2"/>
  <c r="B68" i="2"/>
  <c r="B61" i="2"/>
  <c r="B60" i="2"/>
  <c r="B59" i="2"/>
  <c r="B58" i="2"/>
  <c r="B57" i="2"/>
  <c r="B56" i="2"/>
  <c r="B49" i="2"/>
  <c r="B48" i="2"/>
  <c r="B47" i="2"/>
  <c r="B46" i="2"/>
  <c r="B45" i="2"/>
  <c r="B44" i="2"/>
  <c r="B37" i="2"/>
  <c r="B36" i="2"/>
  <c r="B35" i="2"/>
  <c r="B34" i="2"/>
  <c r="B33" i="2"/>
  <c r="B32" i="2"/>
  <c r="B25" i="2"/>
  <c r="B24" i="2"/>
  <c r="B23" i="2"/>
  <c r="B22" i="2"/>
  <c r="B21" i="2"/>
  <c r="B20" i="2"/>
  <c r="B9" i="2"/>
  <c r="B10" i="2"/>
  <c r="B11" i="2"/>
  <c r="B12" i="2"/>
  <c r="B13" i="2"/>
  <c r="B8" i="2"/>
  <c r="D14" i="2" l="1"/>
  <c r="C26" i="2"/>
  <c r="C97" i="2"/>
  <c r="C96" i="2"/>
  <c r="C95" i="2"/>
  <c r="C94" i="2"/>
  <c r="C93" i="2"/>
  <c r="C92" i="2"/>
  <c r="C91" i="2"/>
  <c r="B91" i="2"/>
  <c r="C90" i="2"/>
  <c r="B90" i="2"/>
  <c r="C89" i="2"/>
  <c r="B89" i="2"/>
  <c r="C88" i="2"/>
  <c r="B88" i="2"/>
  <c r="C87" i="2"/>
  <c r="B87" i="2"/>
  <c r="C86" i="2"/>
  <c r="B86" i="2"/>
  <c r="A86" i="2" a="1"/>
  <c r="A86" i="2"/>
  <c r="C85" i="2"/>
  <c r="C84" i="2"/>
  <c r="C83" i="2"/>
  <c r="C82" i="2"/>
  <c r="C81" i="2"/>
  <c r="C80" i="2"/>
  <c r="C79" i="2"/>
  <c r="B79" i="2"/>
  <c r="C78" i="2"/>
  <c r="B78" i="2"/>
  <c r="C77" i="2"/>
  <c r="B77" i="2"/>
  <c r="C76" i="2"/>
  <c r="B76" i="2"/>
  <c r="C75" i="2"/>
  <c r="B75" i="2"/>
  <c r="C74" i="2"/>
  <c r="B74" i="2"/>
  <c r="A74" i="2" a="1"/>
  <c r="A74" i="2" s="1"/>
  <c r="A84" i="2"/>
  <c r="C73" i="2"/>
  <c r="C72" i="2"/>
  <c r="C71" i="2"/>
  <c r="C70" i="2"/>
  <c r="C69" i="2"/>
  <c r="C68" i="2"/>
  <c r="C67" i="2"/>
  <c r="B67" i="2"/>
  <c r="C66" i="2"/>
  <c r="B66" i="2"/>
  <c r="C65" i="2"/>
  <c r="B65" i="2"/>
  <c r="C64" i="2"/>
  <c r="B64" i="2"/>
  <c r="C63" i="2"/>
  <c r="B63" i="2"/>
  <c r="C62" i="2"/>
  <c r="B62" i="2"/>
  <c r="A62" i="2" a="1"/>
  <c r="A72" i="2" s="1"/>
  <c r="A63" i="2"/>
  <c r="A62" i="2"/>
  <c r="C61" i="2"/>
  <c r="C60" i="2"/>
  <c r="C59" i="2"/>
  <c r="C58" i="2"/>
  <c r="C57" i="2"/>
  <c r="C56" i="2"/>
  <c r="C55" i="2"/>
  <c r="B55" i="2"/>
  <c r="C54" i="2"/>
  <c r="B54" i="2"/>
  <c r="C53" i="2"/>
  <c r="B53" i="2"/>
  <c r="C52" i="2"/>
  <c r="B52" i="2"/>
  <c r="C51" i="2"/>
  <c r="B51" i="2"/>
  <c r="C50" i="2"/>
  <c r="B50" i="2"/>
  <c r="A50" i="2" a="1"/>
  <c r="A51" i="2" s="1"/>
  <c r="A53" i="2"/>
  <c r="A55" i="2"/>
  <c r="A57" i="2"/>
  <c r="A59" i="2"/>
  <c r="A61" i="2"/>
  <c r="C49" i="2"/>
  <c r="C48" i="2"/>
  <c r="C47" i="2"/>
  <c r="C46" i="2"/>
  <c r="C45" i="2"/>
  <c r="C44" i="2"/>
  <c r="C43" i="2"/>
  <c r="B43" i="2"/>
  <c r="C42" i="2"/>
  <c r="B42" i="2"/>
  <c r="C41" i="2"/>
  <c r="B41" i="2"/>
  <c r="C40" i="2"/>
  <c r="B40" i="2"/>
  <c r="C39" i="2"/>
  <c r="B39" i="2"/>
  <c r="C38" i="2"/>
  <c r="B38" i="2"/>
  <c r="A38" i="2" a="1"/>
  <c r="A41" i="2" s="1"/>
  <c r="A45" i="2"/>
  <c r="A47" i="2"/>
  <c r="A48" i="2"/>
  <c r="A38" i="2"/>
  <c r="C37" i="2"/>
  <c r="C36" i="2"/>
  <c r="C35" i="2"/>
  <c r="C34" i="2"/>
  <c r="C33" i="2"/>
  <c r="C32" i="2"/>
  <c r="C31" i="2"/>
  <c r="B31" i="2"/>
  <c r="C30" i="2"/>
  <c r="B30" i="2"/>
  <c r="C29" i="2"/>
  <c r="B29" i="2"/>
  <c r="C28" i="2"/>
  <c r="B28" i="2"/>
  <c r="C27" i="2"/>
  <c r="B27" i="2"/>
  <c r="B26" i="2"/>
  <c r="A26" i="2" a="1"/>
  <c r="A31" i="2" s="1"/>
  <c r="A27" i="2"/>
  <c r="A29" i="2"/>
  <c r="A37" i="2"/>
  <c r="A36" i="2"/>
  <c r="A26" i="2"/>
  <c r="D25" i="2"/>
  <c r="C25" i="2"/>
  <c r="D24" i="2"/>
  <c r="C24" i="2"/>
  <c r="D23" i="2"/>
  <c r="C23" i="2"/>
  <c r="D22" i="2"/>
  <c r="C22" i="2"/>
  <c r="D21" i="2"/>
  <c r="C21" i="2"/>
  <c r="D20" i="2"/>
  <c r="C20" i="2"/>
  <c r="D19" i="2"/>
  <c r="C19" i="2"/>
  <c r="B19" i="2"/>
  <c r="D18" i="2"/>
  <c r="C18" i="2"/>
  <c r="B18" i="2"/>
  <c r="D17" i="2"/>
  <c r="C17" i="2"/>
  <c r="B17" i="2"/>
  <c r="D16" i="2"/>
  <c r="C16" i="2"/>
  <c r="B16" i="2"/>
  <c r="D15" i="2"/>
  <c r="C15" i="2"/>
  <c r="B15" i="2"/>
  <c r="C14" i="2"/>
  <c r="B14" i="2"/>
  <c r="A14" i="2" a="1"/>
  <c r="A16" i="2" s="1"/>
  <c r="A25" i="2"/>
  <c r="D13" i="2"/>
  <c r="C13" i="2"/>
  <c r="D12" i="2"/>
  <c r="C12" i="2"/>
  <c r="D11" i="2"/>
  <c r="C11" i="2"/>
  <c r="D10" i="2"/>
  <c r="C10" i="2"/>
  <c r="D9" i="2"/>
  <c r="C9" i="2"/>
  <c r="D8" i="2"/>
  <c r="C8" i="2"/>
  <c r="D7" i="2"/>
  <c r="C7" i="2"/>
  <c r="B7" i="2"/>
  <c r="D6" i="2"/>
  <c r="C6" i="2"/>
  <c r="B6" i="2"/>
  <c r="D5" i="2"/>
  <c r="C5" i="2"/>
  <c r="B5" i="2"/>
  <c r="D4" i="2"/>
  <c r="C4" i="2"/>
  <c r="B4" i="2"/>
  <c r="D3" i="2"/>
  <c r="C3" i="2"/>
  <c r="B3" i="2"/>
  <c r="D2" i="2"/>
  <c r="C2" i="2"/>
  <c r="B2" i="2"/>
  <c r="A2" i="2" a="1"/>
  <c r="A8" i="2" s="1"/>
  <c r="A92" i="2"/>
  <c r="A90" i="2"/>
  <c r="A20" i="2"/>
  <c r="A22" i="2"/>
  <c r="A24" i="2"/>
  <c r="A94" i="2"/>
  <c r="A28" i="2"/>
  <c r="A30" i="2"/>
  <c r="A32" i="2"/>
  <c r="A34" i="2"/>
  <c r="A75" i="2"/>
  <c r="A77" i="2"/>
  <c r="A79" i="2"/>
  <c r="A81" i="2"/>
  <c r="A83" i="2"/>
  <c r="A85" i="2"/>
  <c r="A88" i="2"/>
  <c r="A40" i="2"/>
  <c r="A46" i="2"/>
  <c r="A50" i="2"/>
  <c r="A87" i="2"/>
  <c r="A89" i="2"/>
  <c r="A91" i="2"/>
  <c r="A93" i="2"/>
  <c r="A95" i="2"/>
  <c r="A97" i="2"/>
  <c r="A96" i="2"/>
  <c r="A54" i="2"/>
  <c r="A56" i="2"/>
  <c r="A58" i="2"/>
  <c r="A15" i="2"/>
  <c r="A17" i="2"/>
  <c r="A19" i="2"/>
  <c r="A21" i="2"/>
  <c r="A64" i="2"/>
  <c r="A66" i="2"/>
  <c r="A68" i="2"/>
  <c r="A70" i="2"/>
  <c r="A76" i="2"/>
  <c r="A78" i="2"/>
  <c r="A80" i="2"/>
  <c r="A82" i="2"/>
  <c r="I49" i="1"/>
  <c r="I48" i="1"/>
  <c r="I47" i="1"/>
  <c r="I46" i="1"/>
  <c r="I45" i="1"/>
  <c r="I44" i="1"/>
  <c r="I43" i="1"/>
  <c r="I50" i="1" s="1"/>
  <c r="I42" i="1"/>
  <c r="D46" i="1"/>
  <c r="D42" i="1"/>
  <c r="D50" i="1" s="1"/>
  <c r="D49" i="1"/>
  <c r="D48" i="1"/>
  <c r="D47" i="1"/>
  <c r="D45" i="1"/>
  <c r="D44" i="1"/>
  <c r="D43" i="1"/>
  <c r="D51" i="1" l="1"/>
  <c r="I51" i="1"/>
  <c r="A5" i="2"/>
  <c r="A35" i="2"/>
  <c r="A33" i="2"/>
  <c r="A23" i="2"/>
  <c r="A52" i="2"/>
  <c r="A42" i="2"/>
  <c r="A6" i="2"/>
  <c r="A39" i="2"/>
  <c r="A60" i="2"/>
  <c r="A73" i="2"/>
  <c r="A9" i="2"/>
  <c r="A2" i="2"/>
  <c r="A11" i="2"/>
  <c r="A4" i="2"/>
  <c r="A71" i="2"/>
  <c r="A69" i="2"/>
  <c r="A7" i="2"/>
  <c r="A13" i="2"/>
  <c r="A14" i="2"/>
  <c r="A49" i="2"/>
  <c r="A67" i="2"/>
  <c r="A65" i="2"/>
  <c r="A43" i="2"/>
  <c r="A3" i="2"/>
  <c r="A12" i="2"/>
  <c r="A10" i="2"/>
  <c r="A18" i="2"/>
  <c r="A44" i="2"/>
</calcChain>
</file>

<file path=xl/sharedStrings.xml><?xml version="1.0" encoding="utf-8"?>
<sst xmlns="http://schemas.openxmlformats.org/spreadsheetml/2006/main" count="198" uniqueCount="86">
  <si>
    <t>Date:</t>
  </si>
  <si>
    <t>Name:</t>
  </si>
  <si>
    <t>Observed by:________________________________________</t>
  </si>
  <si>
    <t>Plate Layout</t>
  </si>
  <si>
    <t>A</t>
  </si>
  <si>
    <t>B</t>
  </si>
  <si>
    <t>C</t>
  </si>
  <si>
    <t>D</t>
  </si>
  <si>
    <t>E</t>
  </si>
  <si>
    <t>F</t>
  </si>
  <si>
    <t>G</t>
  </si>
  <si>
    <t>H</t>
  </si>
  <si>
    <t>1 - Design plate layout</t>
  </si>
  <si>
    <t>Run all samples in triplicate (minimum)</t>
  </si>
  <si>
    <t xml:space="preserve">2 - Calculate necessary Master Mix </t>
  </si>
  <si>
    <t>Be sure to over estimate by 2 (1/2 plate)-4 (full plate) samples to account for pipette error.</t>
  </si>
  <si>
    <t>3 - Have someone (Bro. Smith) double check your plan.</t>
  </si>
  <si>
    <t>4 - Prepare MM in clean lab and load plate accordingly.</t>
  </si>
  <si>
    <t>Be sure to spray and wipe template bag with 10% bleach and water solutions prior to removal of the box in the hood.</t>
  </si>
  <si>
    <t>Be sure to keep the plate covered (in a plastic bag) until in the 'dirty lab' hood</t>
  </si>
  <si>
    <t>6 - Apply a coverslip, spin down using the plate centrifuge, and run in the BIORAD CFX96 multiplex RT-PCR machine</t>
  </si>
  <si>
    <t>The program should be labeled 'smith lab protocol'</t>
  </si>
  <si>
    <t>1 min</t>
  </si>
  <si>
    <t>95 C</t>
  </si>
  <si>
    <t>15 sec</t>
  </si>
  <si>
    <t xml:space="preserve">30 sec </t>
  </si>
  <si>
    <t>60 C</t>
  </si>
  <si>
    <t>Repeat 50 cycles</t>
  </si>
  <si>
    <t>Read</t>
  </si>
  <si>
    <t>Melt Curve analysis</t>
  </si>
  <si>
    <t>7 - Dispose of plate in trash, clean all surfaces and pipettes  in dirty lab with 10% bleach and ddH2O solutions.</t>
  </si>
  <si>
    <t>Be sure to spray and wipe the hood surfaces and pipettes with bleach and water solutions PRIOR to, and AFTER use (before going into the 'dirty lab'.</t>
  </si>
  <si>
    <t>Master mix</t>
  </si>
  <si>
    <t># of Samples:</t>
  </si>
  <si>
    <t>Nuclease-free H2O</t>
  </si>
  <si>
    <t>Total/well</t>
  </si>
  <si>
    <t>Amount (ul)</t>
  </si>
  <si>
    <t>5ul of template added just prior to running the plate</t>
  </si>
  <si>
    <t>Stock</t>
  </si>
  <si>
    <t>Conc in well</t>
  </si>
  <si>
    <t>5 - In the 'dirty' lab space (BEN 254) load the template (ultramer) accordingly in the coutnertop hood (Spray and clean prior to use).</t>
  </si>
  <si>
    <t>1X</t>
  </si>
  <si>
    <t>Stock Conc.</t>
  </si>
  <si>
    <t>Smith Lab - Updated July 2021</t>
  </si>
  <si>
    <t>Plate (PROBE) SOP/Record</t>
  </si>
  <si>
    <t>(You need to map out the plate)</t>
  </si>
  <si>
    <t>2X LUNA (P)</t>
  </si>
  <si>
    <t>INFBF1 (uM)</t>
  </si>
  <si>
    <t>INFBR1 (uM)</t>
  </si>
  <si>
    <t>INFAF1 (uM)</t>
  </si>
  <si>
    <t>INFAR1 (uM)</t>
  </si>
  <si>
    <t>MM 1</t>
  </si>
  <si>
    <t>MM 2</t>
  </si>
  <si>
    <t>INFAP1-0 (nM)</t>
  </si>
  <si>
    <t>INFBP1-0 (nM)</t>
  </si>
  <si>
    <t>INFAP1-1 (nM)</t>
  </si>
  <si>
    <t>INFBP1-1 (nM)</t>
  </si>
  <si>
    <t xml:space="preserve">10^6 INFA                      </t>
  </si>
  <si>
    <t>RSVAF1 (uM)</t>
  </si>
  <si>
    <t>RSVAR1 (uM)</t>
  </si>
  <si>
    <t>RSVAP1 (nM)</t>
  </si>
  <si>
    <t>Sample</t>
  </si>
  <si>
    <t>Probe concentration</t>
  </si>
  <si>
    <t>Target</t>
  </si>
  <si>
    <t>Target Concentration</t>
  </si>
  <si>
    <t>PROBE CONCENTRATION</t>
  </si>
  <si>
    <t>6.25 nM INFA</t>
  </si>
  <si>
    <t>(Concentrations must be written with ^ sign)</t>
  </si>
  <si>
    <t xml:space="preserve">Blank                                </t>
  </si>
  <si>
    <t xml:space="preserve">10^6 INFB                   </t>
  </si>
  <si>
    <t xml:space="preserve">10^6 RSVA </t>
  </si>
  <si>
    <t>0.25uM Primer CONC</t>
  </si>
  <si>
    <t>12.5 nM INFB</t>
  </si>
  <si>
    <t>25 nM RSVA</t>
  </si>
  <si>
    <t>INFA</t>
  </si>
  <si>
    <t>INFA/INFB/RSVA</t>
  </si>
  <si>
    <t>INFB</t>
  </si>
  <si>
    <t>INFA/INFB</t>
  </si>
  <si>
    <t>INFB/RSVA</t>
  </si>
  <si>
    <t>RSVA</t>
  </si>
  <si>
    <t>INFA/RSVA</t>
  </si>
  <si>
    <t>False Positive</t>
  </si>
  <si>
    <t>False Negative</t>
  </si>
  <si>
    <t>Unknown Sample</t>
  </si>
  <si>
    <t>10^0</t>
  </si>
  <si>
    <t>10^6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</si>
</sst>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9" xfId="0" applyBorder="1"/>
    <xf numFmtId="0" fontId="0" fillId="0" borderId="9" xfId="0" applyBorder="1" applyAlignment="1">
      <alignment wrapText="1"/>
    </xf>
    <xf numFmtId="0" fontId="4" fillId="0" borderId="9" xfId="0" applyFont="1" applyBorder="1" applyAlignment="1">
      <alignment wrapText="1"/>
    </xf>
    <xf numFmtId="0" fontId="0" fillId="0" borderId="18" xfId="0" applyFill="1" applyBorder="1"/>
    <xf numFmtId="0" fontId="1" fillId="0" borderId="9" xfId="0" applyFont="1" applyBorder="1"/>
    <xf numFmtId="0" fontId="0" fillId="0" borderId="9" xfId="0" applyBorder="1" applyAlignment="1">
      <alignment horizontal="right"/>
    </xf>
    <xf numFmtId="0" fontId="4" fillId="0" borderId="9" xfId="0" applyFont="1" applyFill="1" applyBorder="1" applyAlignment="1">
      <alignment wrapText="1"/>
    </xf>
    <xf numFmtId="0" fontId="0" fillId="0" borderId="0" xfId="0"/>
    <xf numFmtId="0" fontId="0" fillId="0" borderId="0" xfId="0"/>
    <xf numFmtId="0" fontId="0" fillId="2" borderId="0" xfId="0" applyFill="1"/>
    <xf numFmtId="0" fontId="1" fillId="2" borderId="9" xfId="0" applyFont="1" applyFill="1" applyBorder="1" applyAlignment="1">
      <alignment wrapText="1"/>
    </xf>
    <xf numFmtId="0" fontId="4" fillId="2" borderId="9" xfId="0" applyFont="1" applyFill="1" applyBorder="1" applyAlignment="1">
      <alignment wrapText="1"/>
    </xf>
    <xf numFmtId="0" fontId="0" fillId="2" borderId="9" xfId="0" applyFill="1" applyBorder="1"/>
    <xf numFmtId="0" fontId="0" fillId="2" borderId="9" xfId="0" applyFill="1" applyBorder="1" applyAlignment="1">
      <alignment wrapText="1"/>
    </xf>
    <xf numFmtId="0" fontId="0" fillId="3" borderId="0" xfId="0" applyFill="1"/>
    <xf numFmtId="0" fontId="1" fillId="3" borderId="9" xfId="0" applyFont="1" applyFill="1" applyBorder="1" applyAlignment="1">
      <alignment wrapText="1"/>
    </xf>
    <xf numFmtId="0" fontId="4" fillId="3" borderId="9" xfId="0" applyFont="1" applyFill="1" applyBorder="1" applyAlignment="1">
      <alignment wrapText="1"/>
    </xf>
    <xf numFmtId="0" fontId="0" fillId="3" borderId="9" xfId="0" applyFill="1" applyBorder="1"/>
    <xf numFmtId="0" fontId="0" fillId="3" borderId="9" xfId="0" applyFill="1" applyBorder="1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/>
    <xf numFmtId="0" fontId="0" fillId="0" borderId="0" xfId="0" quotePrefix="1"/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0" fillId="0" borderId="0" xfId="0"/>
    <xf numFmtId="0" fontId="5" fillId="0" borderId="0" xfId="0" applyFont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2"/>
    </xf>
    <xf numFmtId="0" fontId="1" fillId="0" borderId="0" xfId="0" applyFont="1"/>
    <xf numFmtId="0" fontId="0" fillId="0" borderId="0" xfId="0"/>
    <xf numFmtId="0" fontId="0" fillId="2" borderId="9" xfId="0" applyFill="1" applyBorder="1" applyAlignment="1">
      <alignment horizontal="center" wrapText="1"/>
    </xf>
    <xf numFmtId="0" fontId="0" fillId="2" borderId="9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/>
    <xf numFmtId="0" fontId="0" fillId="2" borderId="1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0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19" xfId="0" applyFill="1" applyBorder="1" applyAlignment="1">
      <alignment horizontal="center" wrapText="1"/>
    </xf>
    <xf numFmtId="0" fontId="0" fillId="3" borderId="20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9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40705-6E43-4A6C-A75A-31B699A117EF}">
  <sheetPr codeName="Sheet1"/>
  <dimension ref="A1:AE119"/>
  <sheetViews>
    <sheetView zoomScaleNormal="100" zoomScaleSheetLayoutView="130" workbookViewId="0">
      <selection activeCell="J21" sqref="J21"/>
    </sheetView>
  </sheetViews>
  <sheetFormatPr defaultColWidth="8.85546875" defaultRowHeight="15" x14ac:dyDescent="0.25"/>
  <cols>
    <col min="1" max="1" width="12" customWidth="1"/>
    <col min="2" max="2" width="10.85546875" customWidth="1"/>
    <col min="3" max="5" width="9.140625" customWidth="1"/>
    <col min="6" max="6" width="10.42578125" customWidth="1"/>
    <col min="7" max="7" width="9.140625" customWidth="1"/>
    <col min="10" max="10" width="12.140625" customWidth="1"/>
    <col min="15" max="27" width="8.140625" customWidth="1"/>
  </cols>
  <sheetData>
    <row r="1" spans="1:31" ht="23.25" x14ac:dyDescent="0.35">
      <c r="A1" s="1" t="s">
        <v>44</v>
      </c>
      <c r="G1" s="2" t="s">
        <v>43</v>
      </c>
    </row>
    <row r="2" spans="1:31" x14ac:dyDescent="0.25">
      <c r="A2" s="3" t="s">
        <v>0</v>
      </c>
      <c r="B2" s="56"/>
      <c r="C2" s="56"/>
    </row>
    <row r="3" spans="1:31" ht="24" customHeight="1" x14ac:dyDescent="0.25">
      <c r="A3" s="4" t="s">
        <v>1</v>
      </c>
      <c r="B3" s="57"/>
      <c r="C3" s="57"/>
      <c r="E3" s="58" t="s">
        <v>2</v>
      </c>
      <c r="F3" s="58"/>
      <c r="G3" s="58"/>
      <c r="H3" s="58"/>
    </row>
    <row r="4" spans="1:31" x14ac:dyDescent="0.25">
      <c r="AD4" s="29"/>
    </row>
    <row r="5" spans="1:31" x14ac:dyDescent="0.25">
      <c r="A5" t="s">
        <v>3</v>
      </c>
      <c r="B5" t="s">
        <v>45</v>
      </c>
      <c r="E5" t="s">
        <v>67</v>
      </c>
    </row>
    <row r="6" spans="1:31" ht="15.75" x14ac:dyDescent="0.25">
      <c r="A6" s="5"/>
      <c r="B6" s="31">
        <v>1</v>
      </c>
      <c r="C6" s="31">
        <v>2</v>
      </c>
      <c r="D6" s="31">
        <v>3</v>
      </c>
      <c r="E6" s="31">
        <v>4</v>
      </c>
      <c r="F6" s="31">
        <v>5</v>
      </c>
      <c r="G6" s="31">
        <v>6</v>
      </c>
      <c r="H6" s="31">
        <v>7</v>
      </c>
      <c r="I6" s="31">
        <v>8</v>
      </c>
      <c r="J6" s="31">
        <v>9</v>
      </c>
      <c r="K6" s="31">
        <v>10</v>
      </c>
      <c r="L6" s="31">
        <v>11</v>
      </c>
      <c r="M6" s="31">
        <v>12</v>
      </c>
    </row>
    <row r="7" spans="1:31" ht="18" customHeight="1" x14ac:dyDescent="0.25">
      <c r="A7" s="32" t="s">
        <v>4</v>
      </c>
      <c r="B7" s="59" t="s">
        <v>68</v>
      </c>
      <c r="C7" s="60"/>
      <c r="D7" s="60"/>
      <c r="E7" s="60"/>
      <c r="F7" s="60"/>
      <c r="G7" s="61"/>
      <c r="H7" s="59" t="s">
        <v>57</v>
      </c>
      <c r="I7" s="60"/>
      <c r="J7" s="60"/>
      <c r="K7" s="60"/>
      <c r="L7" s="60"/>
      <c r="M7" s="61"/>
    </row>
    <row r="8" spans="1:31" ht="15.75" x14ac:dyDescent="0.25">
      <c r="A8" s="32" t="s">
        <v>5</v>
      </c>
      <c r="B8" s="59" t="s">
        <v>69</v>
      </c>
      <c r="C8" s="60"/>
      <c r="D8" s="60"/>
      <c r="E8" s="60"/>
      <c r="F8" s="60"/>
      <c r="G8" s="61"/>
      <c r="H8" s="59" t="s">
        <v>70</v>
      </c>
      <c r="I8" s="60"/>
      <c r="J8" s="60"/>
      <c r="K8" s="60"/>
      <c r="L8" s="60"/>
      <c r="M8" s="60"/>
    </row>
    <row r="9" spans="1:31" ht="15.75" x14ac:dyDescent="0.25">
      <c r="A9" s="32" t="s">
        <v>6</v>
      </c>
      <c r="B9" s="55" t="s">
        <v>83</v>
      </c>
      <c r="C9" s="55"/>
      <c r="D9" s="55"/>
      <c r="E9" s="55"/>
      <c r="F9" s="55"/>
      <c r="G9" s="55"/>
      <c r="H9" s="55" t="s">
        <v>83</v>
      </c>
      <c r="I9" s="55"/>
      <c r="J9" s="55"/>
      <c r="K9" s="55"/>
      <c r="L9" s="55"/>
      <c r="M9" s="55"/>
    </row>
    <row r="10" spans="1:31" ht="15.75" x14ac:dyDescent="0.25">
      <c r="A10" s="32" t="s">
        <v>7</v>
      </c>
      <c r="B10" s="55" t="s">
        <v>83</v>
      </c>
      <c r="C10" s="55"/>
      <c r="D10" s="55"/>
      <c r="E10" s="55"/>
      <c r="F10" s="55"/>
      <c r="G10" s="55"/>
      <c r="H10" s="55" t="s">
        <v>83</v>
      </c>
      <c r="I10" s="55"/>
      <c r="J10" s="55"/>
      <c r="K10" s="55"/>
      <c r="L10" s="55"/>
      <c r="M10" s="55"/>
    </row>
    <row r="11" spans="1:31" ht="15.75" x14ac:dyDescent="0.25">
      <c r="A11" s="32" t="s">
        <v>8</v>
      </c>
      <c r="B11" s="55" t="s">
        <v>83</v>
      </c>
      <c r="C11" s="55"/>
      <c r="D11" s="55"/>
      <c r="E11" s="55"/>
      <c r="F11" s="55"/>
      <c r="G11" s="55"/>
      <c r="H11" s="55" t="s">
        <v>83</v>
      </c>
      <c r="I11" s="55"/>
      <c r="J11" s="55"/>
      <c r="K11" s="55"/>
      <c r="L11" s="55"/>
      <c r="M11" s="55"/>
      <c r="N11" s="29"/>
    </row>
    <row r="12" spans="1:31" ht="15.75" x14ac:dyDescent="0.25">
      <c r="A12" s="32" t="s">
        <v>9</v>
      </c>
      <c r="B12" s="55" t="s">
        <v>83</v>
      </c>
      <c r="C12" s="55"/>
      <c r="D12" s="55"/>
      <c r="E12" s="55"/>
      <c r="F12" s="55"/>
      <c r="G12" s="55"/>
      <c r="H12" s="55" t="s">
        <v>83</v>
      </c>
      <c r="I12" s="55"/>
      <c r="J12" s="55"/>
      <c r="K12" s="55"/>
      <c r="L12" s="55"/>
      <c r="M12" s="55"/>
      <c r="N12" s="29"/>
    </row>
    <row r="13" spans="1:31" ht="15.75" x14ac:dyDescent="0.25">
      <c r="A13" s="32" t="s">
        <v>10</v>
      </c>
      <c r="B13" s="55" t="s">
        <v>83</v>
      </c>
      <c r="C13" s="55"/>
      <c r="D13" s="55"/>
      <c r="E13" s="55"/>
      <c r="F13" s="55"/>
      <c r="G13" s="55"/>
      <c r="H13" s="55" t="s">
        <v>83</v>
      </c>
      <c r="I13" s="55"/>
      <c r="J13" s="55"/>
      <c r="K13" s="55"/>
      <c r="L13" s="55"/>
      <c r="M13" s="55"/>
      <c r="N13" s="29"/>
    </row>
    <row r="14" spans="1:31" ht="16.5" thickBot="1" x14ac:dyDescent="0.3">
      <c r="A14" s="32" t="s">
        <v>11</v>
      </c>
      <c r="B14" s="55" t="s">
        <v>83</v>
      </c>
      <c r="C14" s="55"/>
      <c r="D14" s="55"/>
      <c r="E14" s="55"/>
      <c r="F14" s="55"/>
      <c r="G14" s="55"/>
      <c r="H14" s="55" t="s">
        <v>83</v>
      </c>
      <c r="I14" s="55"/>
      <c r="J14" s="55"/>
      <c r="K14" s="55"/>
      <c r="L14" s="55"/>
      <c r="M14" s="55"/>
      <c r="AD14" s="29"/>
      <c r="AE14" s="29"/>
    </row>
    <row r="15" spans="1:31" ht="15.75" thickBot="1" x14ac:dyDescent="0.3">
      <c r="F15" s="62" t="s">
        <v>66</v>
      </c>
      <c r="G15" s="62"/>
      <c r="H15" s="29"/>
      <c r="I15" s="29"/>
      <c r="J15" s="29"/>
      <c r="K15" s="29"/>
      <c r="L15" s="65"/>
      <c r="M15" s="65"/>
      <c r="N15" s="29"/>
    </row>
    <row r="16" spans="1:31" ht="15.75" thickBot="1" x14ac:dyDescent="0.3">
      <c r="C16" s="68" t="s">
        <v>65</v>
      </c>
      <c r="D16" s="68"/>
      <c r="E16" s="69"/>
      <c r="F16" s="62" t="s">
        <v>72</v>
      </c>
      <c r="G16" s="62"/>
      <c r="H16" s="29"/>
      <c r="I16" s="66"/>
      <c r="J16" s="67"/>
      <c r="K16" s="67"/>
      <c r="L16" s="65"/>
      <c r="M16" s="65"/>
      <c r="N16" s="29"/>
      <c r="AC16" s="12"/>
      <c r="AD16" s="12"/>
      <c r="AE16" s="12"/>
    </row>
    <row r="17" spans="1:31" ht="15.75" thickBot="1" x14ac:dyDescent="0.3">
      <c r="C17" s="63" t="s">
        <v>71</v>
      </c>
      <c r="D17" s="63"/>
      <c r="E17" s="64"/>
      <c r="F17" s="62" t="s">
        <v>73</v>
      </c>
      <c r="G17" s="62"/>
      <c r="H17" s="29"/>
      <c r="I17" s="66"/>
      <c r="J17" s="67"/>
      <c r="K17" s="67"/>
      <c r="L17" s="65"/>
      <c r="M17" s="65"/>
    </row>
    <row r="18" spans="1:31" ht="15.75" thickBot="1" x14ac:dyDescent="0.3">
      <c r="F18" s="62"/>
      <c r="G18" s="62"/>
      <c r="I18" s="29"/>
      <c r="J18" s="29"/>
      <c r="K18" s="29"/>
      <c r="L18" s="65"/>
      <c r="M18" s="65"/>
    </row>
    <row r="19" spans="1:31" ht="15" customHeight="1" x14ac:dyDescent="0.25">
      <c r="F19" s="35"/>
      <c r="G19" s="36"/>
    </row>
    <row r="20" spans="1:31" x14ac:dyDescent="0.25">
      <c r="A20" s="49" t="s">
        <v>12</v>
      </c>
      <c r="B20" s="49"/>
      <c r="C20" s="49"/>
      <c r="D20" s="49"/>
      <c r="E20" s="49"/>
      <c r="F20" s="49"/>
      <c r="G20" s="49"/>
      <c r="H20" s="49"/>
      <c r="I20" s="50"/>
    </row>
    <row r="21" spans="1:31" x14ac:dyDescent="0.25">
      <c r="A21" s="49" t="s">
        <v>13</v>
      </c>
      <c r="B21" s="49"/>
      <c r="C21" s="49"/>
      <c r="D21" s="49"/>
      <c r="E21" s="49"/>
      <c r="F21" s="49"/>
      <c r="G21" s="49"/>
      <c r="H21" s="49"/>
      <c r="I21" s="50"/>
    </row>
    <row r="22" spans="1:31" x14ac:dyDescent="0.25">
      <c r="A22" s="49" t="s">
        <v>14</v>
      </c>
      <c r="B22" s="49"/>
      <c r="C22" s="49"/>
      <c r="D22" s="49"/>
      <c r="E22" s="49"/>
      <c r="F22" s="49"/>
      <c r="G22" s="49"/>
      <c r="H22" s="49"/>
      <c r="I22" s="50"/>
      <c r="K22" s="33"/>
    </row>
    <row r="23" spans="1:31" x14ac:dyDescent="0.25">
      <c r="A23" s="49" t="s">
        <v>15</v>
      </c>
      <c r="B23" s="49"/>
      <c r="C23" s="49"/>
      <c r="D23" s="49"/>
      <c r="E23" s="49"/>
      <c r="F23" s="49"/>
      <c r="G23" s="49"/>
      <c r="H23" s="49"/>
      <c r="I23" s="50"/>
      <c r="AC23" s="12"/>
      <c r="AD23" s="12"/>
      <c r="AE23" s="12"/>
    </row>
    <row r="24" spans="1:31" x14ac:dyDescent="0.25">
      <c r="A24" s="49" t="s">
        <v>16</v>
      </c>
      <c r="B24" s="49"/>
      <c r="C24" s="49"/>
      <c r="D24" s="49"/>
      <c r="E24" s="49"/>
      <c r="F24" s="49"/>
      <c r="G24" s="49"/>
      <c r="H24" s="49"/>
      <c r="I24" s="50"/>
      <c r="AC24" s="13"/>
      <c r="AD24" s="13"/>
      <c r="AE24" s="13"/>
    </row>
    <row r="25" spans="1:31" x14ac:dyDescent="0.25">
      <c r="A25" s="49" t="s">
        <v>17</v>
      </c>
      <c r="B25" s="49"/>
      <c r="C25" s="49"/>
      <c r="D25" s="49"/>
      <c r="E25" s="49"/>
      <c r="F25" s="49"/>
      <c r="G25" s="49"/>
      <c r="H25" s="49"/>
      <c r="I25" s="50"/>
      <c r="AC25" s="13"/>
      <c r="AD25" s="13"/>
      <c r="AE25" s="13"/>
    </row>
    <row r="26" spans="1:31" x14ac:dyDescent="0.25">
      <c r="A26" s="49" t="s">
        <v>31</v>
      </c>
      <c r="B26" s="49"/>
      <c r="C26" s="49"/>
      <c r="D26" s="49"/>
      <c r="E26" s="49"/>
      <c r="F26" s="49"/>
      <c r="G26" s="49"/>
      <c r="H26" s="49"/>
      <c r="I26" s="50"/>
      <c r="AC26" s="13"/>
      <c r="AD26" s="13"/>
      <c r="AE26" s="13"/>
    </row>
    <row r="27" spans="1:31" x14ac:dyDescent="0.25">
      <c r="A27" s="50" t="s">
        <v>40</v>
      </c>
      <c r="B27" s="50"/>
      <c r="C27" s="50"/>
      <c r="D27" s="50"/>
      <c r="E27" s="50"/>
      <c r="F27" s="50"/>
      <c r="G27" s="50"/>
      <c r="H27" s="50"/>
      <c r="I27" s="50"/>
      <c r="AC27" s="13"/>
      <c r="AD27" s="13"/>
      <c r="AE27" s="13"/>
    </row>
    <row r="28" spans="1:31" x14ac:dyDescent="0.25">
      <c r="A28" s="49" t="s">
        <v>19</v>
      </c>
      <c r="B28" s="49"/>
      <c r="C28" s="49"/>
      <c r="D28" s="49"/>
      <c r="E28" s="49"/>
      <c r="F28" s="49"/>
      <c r="G28" s="49"/>
      <c r="H28" s="49"/>
      <c r="I28" s="50"/>
    </row>
    <row r="29" spans="1:31" x14ac:dyDescent="0.25">
      <c r="A29" s="51" t="s">
        <v>18</v>
      </c>
      <c r="B29" s="50"/>
      <c r="C29" s="50"/>
      <c r="D29" s="50"/>
      <c r="E29" s="50"/>
      <c r="F29" s="50"/>
      <c r="G29" s="50"/>
      <c r="H29" s="50"/>
      <c r="I29" s="50"/>
    </row>
    <row r="30" spans="1:31" x14ac:dyDescent="0.25">
      <c r="A30" s="50" t="s">
        <v>20</v>
      </c>
      <c r="B30" s="50"/>
      <c r="C30" s="50"/>
      <c r="D30" s="50"/>
      <c r="E30" s="50"/>
      <c r="F30" s="50"/>
      <c r="G30" s="50"/>
      <c r="H30" s="50"/>
      <c r="I30" s="50"/>
    </row>
    <row r="31" spans="1:31" ht="15.75" thickBot="1" x14ac:dyDescent="0.3">
      <c r="A31" s="29"/>
      <c r="B31" s="29" t="s">
        <v>21</v>
      </c>
      <c r="C31" s="29"/>
      <c r="D31" s="29"/>
      <c r="E31" s="29"/>
      <c r="F31" s="29"/>
      <c r="G31" s="29"/>
      <c r="H31" s="29"/>
      <c r="I31" s="29"/>
    </row>
    <row r="32" spans="1:31" ht="15.75" thickBot="1" x14ac:dyDescent="0.3">
      <c r="A32" s="29"/>
      <c r="B32" s="38" t="s">
        <v>22</v>
      </c>
      <c r="C32" s="39" t="s">
        <v>23</v>
      </c>
      <c r="D32" s="39"/>
      <c r="E32" s="40"/>
      <c r="F32" s="29"/>
      <c r="G32" s="29"/>
      <c r="H32" s="29"/>
      <c r="I32" s="29"/>
    </row>
    <row r="33" spans="1:31" ht="30" x14ac:dyDescent="0.25">
      <c r="A33" s="29"/>
      <c r="B33" s="41" t="s">
        <v>24</v>
      </c>
      <c r="C33" s="42" t="s">
        <v>23</v>
      </c>
      <c r="D33" s="37" t="s">
        <v>27</v>
      </c>
      <c r="E33" s="24"/>
      <c r="F33" s="29"/>
      <c r="G33" s="29"/>
      <c r="H33" s="29"/>
      <c r="I33" s="29"/>
    </row>
    <row r="34" spans="1:31" s="12" customFormat="1" x14ac:dyDescent="0.25">
      <c r="A34" s="29"/>
      <c r="B34" s="43" t="s">
        <v>25</v>
      </c>
      <c r="C34" s="44" t="s">
        <v>26</v>
      </c>
      <c r="D34" s="25"/>
      <c r="E34" s="26"/>
      <c r="F34" s="29"/>
      <c r="G34" s="29"/>
      <c r="H34" s="29"/>
      <c r="I34" s="29"/>
      <c r="J34"/>
      <c r="W34" s="29"/>
      <c r="X34" s="29"/>
      <c r="Y34" s="29"/>
      <c r="Z34" s="29"/>
      <c r="AA34" s="29"/>
      <c r="AB34" s="29"/>
      <c r="AC34"/>
      <c r="AD34"/>
      <c r="AE34"/>
    </row>
    <row r="35" spans="1:31" ht="15.75" thickBot="1" x14ac:dyDescent="0.3">
      <c r="A35" s="29"/>
      <c r="B35" s="45" t="s">
        <v>28</v>
      </c>
      <c r="C35" s="27"/>
      <c r="D35" s="27"/>
      <c r="E35" s="28"/>
      <c r="F35" s="29"/>
      <c r="G35" s="29"/>
      <c r="H35" s="29"/>
      <c r="I35" s="29"/>
      <c r="U35" s="33"/>
      <c r="V35" s="33"/>
      <c r="W35" s="33"/>
      <c r="X35" s="33"/>
      <c r="Y35" s="33"/>
      <c r="Z35" s="33"/>
      <c r="AA35" s="33"/>
      <c r="AB35" s="33"/>
      <c r="AC35" s="33"/>
      <c r="AD35" s="33"/>
    </row>
    <row r="36" spans="1:31" ht="15.75" thickBot="1" x14ac:dyDescent="0.3">
      <c r="A36" s="29"/>
      <c r="B36" s="46" t="s">
        <v>29</v>
      </c>
      <c r="C36" s="47"/>
      <c r="D36" s="47"/>
      <c r="E36" s="48"/>
      <c r="F36" s="29"/>
      <c r="G36" s="29"/>
      <c r="H36" s="29"/>
      <c r="I36" s="29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</row>
    <row r="37" spans="1:31" x14ac:dyDescent="0.25">
      <c r="A37" s="52" t="s">
        <v>30</v>
      </c>
      <c r="B37" s="52"/>
      <c r="C37" s="52"/>
      <c r="D37" s="52"/>
      <c r="E37" s="52"/>
      <c r="F37" s="52"/>
      <c r="G37" s="52"/>
      <c r="H37" s="52"/>
      <c r="I37" s="52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</row>
    <row r="38" spans="1:31" x14ac:dyDescent="0.25">
      <c r="A38" s="29"/>
      <c r="B38" s="29"/>
      <c r="C38" s="29"/>
      <c r="D38" s="29"/>
      <c r="E38" s="29"/>
      <c r="F38" s="29"/>
      <c r="G38" s="29"/>
      <c r="H38" s="29"/>
      <c r="I38" s="29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</row>
    <row r="39" spans="1:31" x14ac:dyDescent="0.25">
      <c r="A39" s="14" t="s">
        <v>51</v>
      </c>
      <c r="B39" s="29"/>
      <c r="C39" s="29"/>
      <c r="D39" s="29"/>
      <c r="E39" s="29"/>
      <c r="F39" s="19" t="s">
        <v>52</v>
      </c>
      <c r="G39" s="29"/>
      <c r="H39" s="29"/>
      <c r="I39" s="29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</row>
    <row r="40" spans="1:31" ht="30" x14ac:dyDescent="0.25">
      <c r="A40" s="15" t="s">
        <v>33</v>
      </c>
      <c r="B40" s="6"/>
      <c r="C40" s="9">
        <v>54</v>
      </c>
      <c r="D40" s="29"/>
      <c r="E40" s="29"/>
      <c r="F40" s="20" t="s">
        <v>33</v>
      </c>
      <c r="G40" s="6"/>
      <c r="H40" s="9">
        <v>54</v>
      </c>
      <c r="I40" s="29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</row>
    <row r="41" spans="1:31" s="12" customFormat="1" ht="30" x14ac:dyDescent="0.25">
      <c r="A41" s="16" t="s">
        <v>32</v>
      </c>
      <c r="B41" s="7" t="s">
        <v>42</v>
      </c>
      <c r="C41" s="11" t="s">
        <v>39</v>
      </c>
      <c r="D41" s="7" t="s">
        <v>36</v>
      </c>
      <c r="E41" s="29"/>
      <c r="F41" s="21" t="s">
        <v>32</v>
      </c>
      <c r="G41" s="7" t="s">
        <v>42</v>
      </c>
      <c r="H41" s="11" t="s">
        <v>39</v>
      </c>
      <c r="I41" s="7" t="s">
        <v>36</v>
      </c>
      <c r="J41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</row>
    <row r="42" spans="1:31" s="13" customFormat="1" x14ac:dyDescent="0.25">
      <c r="A42" s="17" t="s">
        <v>46</v>
      </c>
      <c r="B42" s="10" t="s">
        <v>38</v>
      </c>
      <c r="C42" s="10" t="s">
        <v>41</v>
      </c>
      <c r="D42" s="5">
        <f>10*$C$40</f>
        <v>540</v>
      </c>
      <c r="E42" s="29"/>
      <c r="F42" s="22" t="s">
        <v>46</v>
      </c>
      <c r="G42" s="10" t="s">
        <v>38</v>
      </c>
      <c r="H42" s="10" t="s">
        <v>41</v>
      </c>
      <c r="I42" s="5">
        <f>10*$C$40</f>
        <v>540</v>
      </c>
      <c r="J42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</row>
    <row r="43" spans="1:31" s="13" customFormat="1" x14ac:dyDescent="0.25">
      <c r="A43" s="17" t="s">
        <v>49</v>
      </c>
      <c r="B43" s="5">
        <v>10</v>
      </c>
      <c r="C43" s="5">
        <v>0.5</v>
      </c>
      <c r="D43" s="5">
        <f>20*C43/B43*$C$40</f>
        <v>54</v>
      </c>
      <c r="E43" s="29"/>
      <c r="F43" s="22" t="s">
        <v>47</v>
      </c>
      <c r="G43" s="5">
        <v>10</v>
      </c>
      <c r="H43" s="5">
        <v>0.5</v>
      </c>
      <c r="I43" s="5">
        <f>20*H43/G43*$H$40</f>
        <v>54</v>
      </c>
      <c r="J43"/>
    </row>
    <row r="44" spans="1:31" s="13" customFormat="1" x14ac:dyDescent="0.25">
      <c r="A44" s="17" t="s">
        <v>50</v>
      </c>
      <c r="B44" s="5">
        <v>10</v>
      </c>
      <c r="C44" s="5">
        <v>0.5</v>
      </c>
      <c r="D44" s="5">
        <f>20*C44/B44*$C$40</f>
        <v>54</v>
      </c>
      <c r="E44" s="29"/>
      <c r="F44" s="22" t="s">
        <v>48</v>
      </c>
      <c r="G44" s="5">
        <v>10</v>
      </c>
      <c r="H44" s="5">
        <v>0.5</v>
      </c>
      <c r="I44" s="5">
        <f>20*H44/G44*$H$40</f>
        <v>54</v>
      </c>
      <c r="J44"/>
    </row>
    <row r="45" spans="1:31" s="13" customFormat="1" x14ac:dyDescent="0.25">
      <c r="A45" s="17" t="s">
        <v>55</v>
      </c>
      <c r="B45" s="5">
        <v>1</v>
      </c>
      <c r="C45" s="5">
        <v>6.25</v>
      </c>
      <c r="D45" s="5">
        <f>20*C45/1000/B45*$C$40</f>
        <v>6.75</v>
      </c>
      <c r="E45" s="29"/>
      <c r="F45" s="22" t="s">
        <v>56</v>
      </c>
      <c r="G45" s="5">
        <v>1</v>
      </c>
      <c r="H45" s="5">
        <v>6.25</v>
      </c>
      <c r="I45" s="5">
        <f>20*H45/1000/G45*$H$40</f>
        <v>6.75</v>
      </c>
      <c r="J45"/>
    </row>
    <row r="46" spans="1:31" x14ac:dyDescent="0.25">
      <c r="A46" s="17" t="s">
        <v>53</v>
      </c>
      <c r="B46" s="5">
        <v>1</v>
      </c>
      <c r="C46" s="5">
        <v>6.25</v>
      </c>
      <c r="D46" s="5">
        <f>20*C46/1000/B46*$C$40</f>
        <v>6.75</v>
      </c>
      <c r="E46" s="29"/>
      <c r="F46" s="22" t="s">
        <v>54</v>
      </c>
      <c r="G46" s="5">
        <v>1</v>
      </c>
      <c r="H46" s="5">
        <v>6.25</v>
      </c>
      <c r="I46" s="5">
        <f>20*H46/1000/G46*$H$40</f>
        <v>6.75</v>
      </c>
    </row>
    <row r="47" spans="1:31" x14ac:dyDescent="0.25">
      <c r="A47" s="17" t="s">
        <v>58</v>
      </c>
      <c r="B47" s="5">
        <v>10</v>
      </c>
      <c r="C47" s="5">
        <v>0.5</v>
      </c>
      <c r="D47" s="5">
        <f>20*C47/B47*$C$40</f>
        <v>54</v>
      </c>
      <c r="E47" s="29"/>
      <c r="F47" s="22" t="s">
        <v>58</v>
      </c>
      <c r="G47" s="5">
        <v>10</v>
      </c>
      <c r="H47" s="5">
        <v>0.5</v>
      </c>
      <c r="I47" s="5">
        <f>20*H47/G47*$H$40</f>
        <v>54</v>
      </c>
    </row>
    <row r="48" spans="1:31" x14ac:dyDescent="0.25">
      <c r="A48" s="17" t="s">
        <v>59</v>
      </c>
      <c r="B48" s="5">
        <v>10</v>
      </c>
      <c r="C48" s="5">
        <v>0.5</v>
      </c>
      <c r="D48" s="5">
        <f>20*C48/B48*$C$40</f>
        <v>54</v>
      </c>
      <c r="E48" s="29"/>
      <c r="F48" s="22" t="s">
        <v>59</v>
      </c>
      <c r="G48" s="5">
        <v>10</v>
      </c>
      <c r="H48" s="5">
        <v>0.5</v>
      </c>
      <c r="I48" s="5">
        <f>20*H48/G48*$H$40</f>
        <v>54</v>
      </c>
    </row>
    <row r="49" spans="1:9" x14ac:dyDescent="0.25">
      <c r="A49" s="17" t="s">
        <v>60</v>
      </c>
      <c r="B49" s="5">
        <v>1</v>
      </c>
      <c r="C49" s="5">
        <v>12.5</v>
      </c>
      <c r="D49" s="5">
        <f>20*C49/1000/B49*$C$40</f>
        <v>13.5</v>
      </c>
      <c r="E49" s="29"/>
      <c r="F49" s="22" t="s">
        <v>60</v>
      </c>
      <c r="G49" s="5">
        <v>1</v>
      </c>
      <c r="H49" s="5">
        <v>12.5</v>
      </c>
      <c r="I49" s="5">
        <f>20*H49/1000/G49*$H$40</f>
        <v>13.5</v>
      </c>
    </row>
    <row r="50" spans="1:9" ht="30" x14ac:dyDescent="0.25">
      <c r="A50" s="18" t="s">
        <v>34</v>
      </c>
      <c r="B50" s="6"/>
      <c r="C50" s="5"/>
      <c r="D50" s="5">
        <f>(15*$C$40)-(SUM(D42:D49))</f>
        <v>27</v>
      </c>
      <c r="E50" s="29"/>
      <c r="F50" s="23" t="s">
        <v>34</v>
      </c>
      <c r="G50" s="6"/>
      <c r="H50" s="5"/>
      <c r="I50" s="5">
        <f>(15*$H$40)-(SUM(I42:I49))</f>
        <v>27</v>
      </c>
    </row>
    <row r="51" spans="1:9" x14ac:dyDescent="0.25">
      <c r="A51" s="17" t="s">
        <v>35</v>
      </c>
      <c r="B51" s="5"/>
      <c r="C51" s="5"/>
      <c r="D51" s="5">
        <f>SUM(D42:D50)/$C$40</f>
        <v>15</v>
      </c>
      <c r="E51" s="29"/>
      <c r="F51" s="22" t="s">
        <v>35</v>
      </c>
      <c r="G51" s="5"/>
      <c r="H51" s="5"/>
      <c r="I51" s="5">
        <f>SUM(I42:I50)/$H$40</f>
        <v>15</v>
      </c>
    </row>
    <row r="52" spans="1:9" x14ac:dyDescent="0.25">
      <c r="A52" s="8" t="s">
        <v>37</v>
      </c>
      <c r="B52" s="29"/>
      <c r="C52" s="29"/>
      <c r="D52" s="29"/>
      <c r="E52" s="29"/>
      <c r="F52" s="8"/>
      <c r="G52" s="29"/>
      <c r="H52" s="29"/>
      <c r="I52" s="29"/>
    </row>
    <row r="72" spans="5:5" x14ac:dyDescent="0.25">
      <c r="E72" s="29"/>
    </row>
    <row r="119" spans="14:14" x14ac:dyDescent="0.25">
      <c r="N119" s="29"/>
    </row>
  </sheetData>
  <mergeCells count="31">
    <mergeCell ref="F18:G18"/>
    <mergeCell ref="C17:E17"/>
    <mergeCell ref="L15:M15"/>
    <mergeCell ref="I16:K16"/>
    <mergeCell ref="L16:M16"/>
    <mergeCell ref="I17:K17"/>
    <mergeCell ref="L17:M17"/>
    <mergeCell ref="L18:M18"/>
    <mergeCell ref="F17:G17"/>
    <mergeCell ref="C16:E16"/>
    <mergeCell ref="F15:G15"/>
    <mergeCell ref="F16:G16"/>
    <mergeCell ref="B2:C2"/>
    <mergeCell ref="B3:C3"/>
    <mergeCell ref="E3:H3"/>
    <mergeCell ref="B14:G14"/>
    <mergeCell ref="B7:G7"/>
    <mergeCell ref="H7:M7"/>
    <mergeCell ref="B8:G8"/>
    <mergeCell ref="H8:M8"/>
    <mergeCell ref="B12:G12"/>
    <mergeCell ref="H12:M12"/>
    <mergeCell ref="B13:G13"/>
    <mergeCell ref="H13:M13"/>
    <mergeCell ref="H14:M14"/>
    <mergeCell ref="B9:G9"/>
    <mergeCell ref="H9:M9"/>
    <mergeCell ref="B10:G10"/>
    <mergeCell ref="H10:M10"/>
    <mergeCell ref="B11:G11"/>
    <mergeCell ref="H11:M11"/>
  </mergeCells>
  <phoneticPr fontId="6" type="noConversion"/>
  <pageMargins left="0.25" right="0.25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9F405-33D2-E842-9420-673B1CF8D88C}">
  <sheetPr codeName="Sheet2"/>
  <dimension ref="A1:E97"/>
  <sheetViews>
    <sheetView tabSelected="1" zoomScale="125" zoomScaleNormal="125" workbookViewId="0">
      <selection activeCell="D74" sqref="D74:D97"/>
    </sheetView>
  </sheetViews>
  <sheetFormatPr defaultColWidth="10.85546875" defaultRowHeight="15" x14ac:dyDescent="0.25"/>
  <cols>
    <col min="2" max="2" width="38.42578125" customWidth="1"/>
    <col min="3" max="3" width="15.140625" customWidth="1"/>
    <col min="4" max="4" width="18.28515625" customWidth="1"/>
  </cols>
  <sheetData>
    <row r="1" spans="1:5" x14ac:dyDescent="0.25">
      <c r="A1" s="34" t="s">
        <v>61</v>
      </c>
      <c r="B1" s="34" t="s">
        <v>62</v>
      </c>
      <c r="C1" s="34" t="s">
        <v>63</v>
      </c>
      <c r="D1" s="34" t="s">
        <v>64</v>
      </c>
      <c r="E1" s="29"/>
    </row>
    <row r="2" spans="1:5" x14ac:dyDescent="0.25">
      <c r="A2" t="str">
        <f t="array" ref="A2:A13">Plate!$A$7&amp;TRANSPOSE(Plate!$B$6:$M$6)</f>
        <v>A1</v>
      </c>
      <c r="B2" s="33" t="str">
        <f>_xlfn.TEXTJOIN(", ",TRUE,Probes)</f>
        <v>6.25 nM INFA, 12.5 nM INFB, 25 nM RSVA</v>
      </c>
      <c r="C2" s="33" t="str">
        <f>SUBSTITUTE(SUBSTITUTE(SUBSTITUTE(SUBSTITUTE(SUBSTITUTE(SUBSTITUTE(SUBSTITUTE(SUBSTITUTE(SUBSTITUTE(SUBSTITUTE(SUBSTITUTE(SUBSTITUTE(Plate!$B$7,0,""),1,""),2,""),3,""),4,""),5,""),6,""),7,""),8,""),9,""),"^","")," ","")</f>
        <v>Blank</v>
      </c>
      <c r="D2" s="33" t="str">
        <f>IF(Plate!$B$7="","",IF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Plate!$B$7),"A",""),"B",""),"C",""),"D",""),"E",""),"F",""),"G",""),"H",""),"I",""),"J",""),"K",""),"L",""),"M",""),"N",""),"O",""),"P",""),"Q",""),"R",""),"S",""),"T",""),"U",""),"V",""),"W",""),"X",""),"Y",""),"Z","")," ",""))="","10^0",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Plate!$B$7),"A",""),"B",""),"C",""),"D",""),"E",""),"F",""),"G",""),"H",""),"I",""),"J",""),"K",""),"L",""),"M",""),"N",""),"O",""),"P",""),"Q",""),"R",""),"S",""),"T",""),"U",""),"V",""),"W",""),"X",""),"Y",""),"Z","")," ",""))))</f>
        <v>10^0</v>
      </c>
    </row>
    <row r="3" spans="1:5" x14ac:dyDescent="0.25">
      <c r="A3" t="str">
        <v>A2</v>
      </c>
      <c r="B3" s="33" t="str">
        <f>_xlfn.TEXTJOIN(", ",TRUE,Probes)</f>
        <v>6.25 nM INFA, 12.5 nM INFB, 25 nM RSVA</v>
      </c>
      <c r="C3" s="30" t="str">
        <f>SUBSTITUTE(SUBSTITUTE(SUBSTITUTE(SUBSTITUTE(SUBSTITUTE(SUBSTITUTE(SUBSTITUTE(SUBSTITUTE(SUBSTITUTE(SUBSTITUTE(SUBSTITUTE(SUBSTITUTE(IF(Plate!$C$7=0,Plate!$B$7,Plate!$C$7),0,""),1,""),2,""),3,""),4,""),5,""),6,""),7,""),8,""),9,""),"^","")," ","")</f>
        <v>Blank</v>
      </c>
      <c r="D3" s="29" t="str">
        <f>IF(IF(Plate!$C$7=0,Plate!$B$7,Plate!$C$7)="","",IF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C$7=0,Plate!$B$7,Plate!$C$7)),"A",""),"B",""),"C",""),"D",""),"E",""),"F",""),"G",""),"H",""),"I",""),"J",""),"K",""),"L",""),"M",""),"N",""),"O",""),"P",""),"Q",""),"R",""),"S",""),"T",""),"U",""),"V",""),"W",""),"X",""),"Y",""),"Z","")," ",""))="","10^0",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C$7=0,Plate!$B$7,Plate!$C$7)),"A",""),"B",""),"C",""),"D",""),"E",""),"F",""),"G",""),"H",""),"I",""),"J",""),"K",""),"L",""),"M",""),"N",""),"O",""),"P",""),"Q",""),"R",""),"S",""),"T",""),"U",""),"V",""),"W",""),"X",""),"Y",""),"Z","")," ",""))))</f>
        <v>10^0</v>
      </c>
    </row>
    <row r="4" spans="1:5" x14ac:dyDescent="0.25">
      <c r="A4" t="str">
        <v>A3</v>
      </c>
      <c r="B4" s="33" t="str">
        <f>_xlfn.TEXTJOIN(", ",TRUE,Probes)</f>
        <v>6.25 nM INFA, 12.5 nM INFB, 25 nM RSVA</v>
      </c>
      <c r="C4" s="30" t="str">
        <f>SUBSTITUTE(SUBSTITUTE(SUBSTITUTE(SUBSTITUTE(SUBSTITUTE(SUBSTITUTE(SUBSTITUTE(SUBSTITUTE(SUBSTITUTE(SUBSTITUTE(SUBSTITUTE(SUBSTITUTE(IF(Plate!$D$7=0,IF(Plate!$C$7=0,Plate!$B$7,Plate!$C$7),Plate!$D$7),0,""),1,""),2,""),3,""),4,""),5,""),6,""),7,""),8,""),9,""),"^","")," ","")</f>
        <v>Blank</v>
      </c>
      <c r="D4" s="29" t="str">
        <f>IF(IF(Plate!$D$7=0,IF(Plate!$C$7=0,Plate!$B$7,Plate!$C$7),Plate!$D$7)="","",IF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D$7=0,IF(Plate!$C$7=0,Plate!$B$7,Plate!$C$7),Plate!$D$7)),"A",""),"B",""),"C",""),"D",""),"E",""),"F",""),"G",""),"H",""),"I",""),"J",""),"K",""),"L",""),"M",""),"N",""),"O",""),"P",""),"Q",""),"R",""),"S",""),"T",""),"U",""),"V",""),"W",""),"X",""),"Y",""),"Z","")," ",""))="","10^0",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D$7=0,IF(Plate!$C$7=0,Plate!$B$7,Plate!$C$7),Plate!$D$7)),"A",""),"B",""),"C",""),"D",""),"E",""),"F",""),"G",""),"H",""),"I",""),"J",""),"K",""),"L",""),"M",""),"N",""),"O",""),"P",""),"Q",""),"R",""),"S",""),"T",""),"U",""),"V",""),"W",""),"X",""),"Y",""),"Z","")," ",""))))</f>
        <v>10^0</v>
      </c>
    </row>
    <row r="5" spans="1:5" x14ac:dyDescent="0.25">
      <c r="A5" t="str">
        <v>A4</v>
      </c>
      <c r="B5" s="33" t="str">
        <f>_xlfn.TEXTJOIN(", ",TRUE,Probes)</f>
        <v>6.25 nM INFA, 12.5 nM INFB, 25 nM RSVA</v>
      </c>
      <c r="C5" s="30" t="str">
        <f>SUBSTITUTE(SUBSTITUTE(SUBSTITUTE(SUBSTITUTE(SUBSTITUTE(SUBSTITUTE(SUBSTITUTE(SUBSTITUTE(SUBSTITUTE(SUBSTITUTE(SUBSTITUTE(SUBSTITUTE(IF(Plate!$E$7=0,IF(Plate!$D$7=0,IF(Plate!$C$7=0,Plate!$B$7,Plate!$C$7),Plate!$D$7),Plate!$E$7),0,""),1,""),2,""),3,""),4,""),5,""),6,""),7,""),8,""),9,""),"^","")," ","")</f>
        <v>Blank</v>
      </c>
      <c r="D5" s="29" t="str">
        <f>IF(IF(Plate!$E$7=0,IF(Plate!$D$7=0,IF(Plate!$C$7=0,Plate!$B$7,Plate!$C$7),Plate!$D$7),Plate!$E$7)="","",IF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E$7=0,IF(Plate!$D$7=0,IF(Plate!$C$7=0,Plate!$B$7,Plate!$C$7),Plate!$D$7),Plate!$E$7)),"A",""),"B",""),"C",""),"D",""),"E",""),"F",""),"G",""),"H",""),"I",""),"J",""),"K",""),"L",""),"M",""),"N",""),"O",""),"P",""),"Q",""),"R",""),"S",""),"T",""),"U",""),"V",""),"W",""),"X",""),"Y",""),"Z","")," ",""))="","10^0",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E$7=0,IF(Plate!$D$7=0,IF(Plate!$C$7=0,Plate!$B$7,Plate!$C$7),Plate!$D$7),Plate!$E$7)),"A",""),"B",""),"C",""),"D",""),"E",""),"F",""),"G",""),"H",""),"I",""),"J",""),"K",""),"L",""),"M",""),"N",""),"O",""),"P",""),"Q",""),"R",""),"S",""),"T",""),"U",""),"V",""),"W",""),"X",""),"Y",""),"Z","")," ",""))))</f>
        <v>10^0</v>
      </c>
    </row>
    <row r="6" spans="1:5" x14ac:dyDescent="0.25">
      <c r="A6" t="str">
        <v>A5</v>
      </c>
      <c r="B6" s="33" t="str">
        <f>_xlfn.TEXTJOIN(", ",TRUE,Probes)</f>
        <v>6.25 nM INFA, 12.5 nM INFB, 25 nM RSVA</v>
      </c>
      <c r="C6" s="30" t="str">
        <f>SUBSTITUTE(SUBSTITUTE(SUBSTITUTE(SUBSTITUTE(SUBSTITUTE(SUBSTITUTE(SUBSTITUTE(SUBSTITUTE(SUBSTITUTE(SUBSTITUTE(SUBSTITUTE(SUBSTITUTE(IF(Plate!$F$7=0,IF(Plate!$E$7=0,IF(Plate!$D$7=0,IF(Plate!$C$7=0,Plate!$B$7,Plate!$C$7),Plate!$D$7),Plate!$E$7),Plate!$F$7),0,""),1,""),2,""),3,""),4,""),5,""),6,""),7,""),8,""),9,""),"^","")," ","")</f>
        <v>Blank</v>
      </c>
      <c r="D6" s="29" t="str">
        <f>IF(IF(Plate!$F$7=0,IF(Plate!$E$7=0,IF(Plate!$D$7=0,IF(Plate!$C$7=0,Plate!$B$7,Plate!$C$7),Plate!$D$7),Plate!$E$7),Plate!$F$7)="","",IF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F$7=0,IF(Plate!$E$7=0,IF(Plate!$D$7=0,IF(Plate!$C$7=0,Plate!$B$7,Plate!$C$7),Plate!$D$7),Plate!$E$7),Plate!$F$7)),"A",""),"B",""),"C",""),"D",""),"E",""),"F",""),"G",""),"H",""),"I",""),"J",""),"K",""),"L",""),"M",""),"N",""),"O",""),"P",""),"Q",""),"R",""),"S",""),"T",""),"U",""),"V",""),"W",""),"X",""),"Y",""),"Z","")," ",""))="","10^0",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F$7=0,IF(Plate!$E$7=0,IF(Plate!$D$7=0,IF(Plate!$C$7=0,Plate!$B$7,Plate!$C$7),Plate!$D$7),Plate!$E$7),Plate!$F$7)),"A",""),"B",""),"C",""),"D",""),"E",""),"F",""),"G",""),"H",""),"I",""),"J",""),"K",""),"L",""),"M",""),"N",""),"O",""),"P",""),"Q",""),"R",""),"S",""),"T",""),"U",""),"V",""),"W",""),"X",""),"Y",""),"Z","")," ",""))))</f>
        <v>10^0</v>
      </c>
    </row>
    <row r="7" spans="1:5" x14ac:dyDescent="0.25">
      <c r="A7" t="str">
        <v>A6</v>
      </c>
      <c r="B7" s="33" t="str">
        <f>_xlfn.TEXTJOIN(", ",TRUE,Probes)</f>
        <v>6.25 nM INFA, 12.5 nM INFB, 25 nM RSVA</v>
      </c>
      <c r="C7" s="30" t="str">
        <f>SUBSTITUTE(SUBSTITUTE(SUBSTITUTE(SUBSTITUTE(SUBSTITUTE(SUBSTITUTE(SUBSTITUTE(SUBSTITUTE(SUBSTITUTE(SUBSTITUTE(SUBSTITUTE(SUBSTITUTE(IF(Plate!$G$7=0,IF(Plate!$F$7=0,IF(Plate!$E$7=0,IF(Plate!$D$7=0,IF(Plate!$C$7=0,Plate!$B$7,Plate!$C$7),Plate!$D$7),Plate!$E$7),Plate!$F$7),Plate!$G$7),0,""),1,""),2,""),3,""),4,""),5,""),6,""),7,""),8,""),9,""),"^","")," ","")</f>
        <v>Blank</v>
      </c>
      <c r="D7" s="29" t="str">
        <f>IF(IF(Plate!$G$7=0,IF(Plate!$F$7=0,IF(Plate!$E$7=0,IF(Plate!$D$7=0,IF(Plate!$C$7=0,Plate!$B$7,Plate!$C$7),Plate!$D$7),Plate!$E$7),Plate!$F$7),Plate!$G$7)="","",IF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G$7=0,IF(Plate!$F$7=0,IF(Plate!$E$7=0,IF(Plate!$D$7=0,IF(Plate!$C$7=0,Plate!$B$7,Plate!$C$7),Plate!$D$7),Plate!$E$7),Plate!$F$7),Plate!$G$7)),"A",""),"B",""),"C",""),"D",""),"E",""),"F",""),"G",""),"H",""),"I",""),"J",""),"K",""),"L",""),"M",""),"N",""),"O",""),"P",""),"Q",""),"R",""),"S",""),"T",""),"U",""),"V",""),"W",""),"X",""),"Y",""),"Z","")," ",""))="","10^0",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G$7=0,IF(Plate!$F$7=0,IF(Plate!$E$7=0,IF(Plate!$D$7=0,IF(Plate!$C$7=0,Plate!$B$7,Plate!$C$7),Plate!$D$7),Plate!$E$7),Plate!$F$7),Plate!$G$7)),"A",""),"B",""),"C",""),"D",""),"E",""),"F",""),"G",""),"H",""),"I",""),"J",""),"K",""),"L",""),"M",""),"N",""),"O",""),"P",""),"Q",""),"R",""),"S",""),"T",""),"U",""),"V",""),"W",""),"X",""),"Y",""),"Z","")," ",""))))</f>
        <v>10^0</v>
      </c>
    </row>
    <row r="8" spans="1:5" x14ac:dyDescent="0.25">
      <c r="A8" s="12" t="str">
        <v>A7</v>
      </c>
      <c r="B8" s="33" t="str">
        <f>IF(_xlfn.TEXTJOIN(", ",TRUE,Probes7)="", _xlfn.TEXTJOIN(", ",TRUE,Probes), _xlfn.TEXTJOIN(", ",TRUE,Probes7))</f>
        <v>6.25 nM INFA, 12.5 nM INFB, 25 nM RSVA</v>
      </c>
      <c r="C8" s="30" t="str">
        <f>SUBSTITUTE(SUBSTITUTE(SUBSTITUTE(SUBSTITUTE(SUBSTITUTE(SUBSTITUTE(SUBSTITUTE(SUBSTITUTE(SUBSTITUTE(SUBSTITUTE(SUBSTITUTE(SUBSTITUTE(IF(Plate!$H$7=0,IF(Plate!$G$7=0,IF(Plate!$F$7=0,IF(Plate!$E$7=0,IF(Plate!$D$7=0,IF(Plate!$C$7=0,Plate!$B$7,Plate!$C$7),Plate!$D$7),Plate!$E$7),Plate!$F$7),Plate!$G$7),Plate!$H$7),0,""),1,""),2,""),3,""),4,""),5,""),6,""),7,""),8,""),9,""),"^","")," ","")</f>
        <v>INFA</v>
      </c>
      <c r="D8" s="29" t="str">
        <f>IF(IF(Plate!$H$7=0,IF(Plate!$G$7=0,IF(Plate!$F$7=0,IF(Plate!$E$7=0,IF(Plate!$D$7=0,IF(Plate!$C$7=0,Plate!$B$7,Plate!$C$7),Plate!$D$7),Plate!$E$7),Plate!$F$7),Plate!$G$7),Plate!$H$7)="","",IF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H$7=0,IF(Plate!$G$7=0,IF(Plate!$F$7=0,IF(Plate!$E$7=0,IF(Plate!$D$7=0,IF(Plate!$C$7=0,Plate!$B$7,Plate!$C$7),Plate!$D$7),Plate!$E$7),Plate!$F$7),Plate!$G$7),Plate!$H$7)),"A",""),"B",""),"C",""),"D",""),"E",""),"F",""),"G",""),"H",""),"I",""),"J",""),"K",""),"L",""),"M",""),"N",""),"O",""),"P",""),"Q",""),"R",""),"S",""),"T",""),"U",""),"V",""),"W",""),"X",""),"Y",""),"Z","")," ",""))="","10^0",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H$7=0,IF(Plate!$G$7=0,IF(Plate!$F$7=0,IF(Plate!$E$7=0,IF(Plate!$D$7=0,IF(Plate!$C$7=0,Plate!$B$7,Plate!$C$7),Plate!$D$7),Plate!$E$7),Plate!$F$7),Plate!$G$7),Plate!$H$7)),"A",""),"B",""),"C",""),"D",""),"E",""),"F",""),"G",""),"H",""),"I",""),"J",""),"K",""),"L",""),"M",""),"N",""),"O",""),"P",""),"Q",""),"R",""),"S",""),"T",""),"U",""),"V",""),"W",""),"X",""),"Y",""),"Z","")," ",""))))</f>
        <v>10^6</v>
      </c>
    </row>
    <row r="9" spans="1:5" x14ac:dyDescent="0.25">
      <c r="A9" t="str">
        <v>A8</v>
      </c>
      <c r="B9" s="53" t="str">
        <f>IF(_xlfn.TEXTJOIN(", ",TRUE,Probes7)="", _xlfn.TEXTJOIN(", ",TRUE,Probes), _xlfn.TEXTJOIN(", ",TRUE,Probes7))</f>
        <v>6.25 nM INFA, 12.5 nM INFB, 25 nM RSVA</v>
      </c>
      <c r="C9" s="30" t="str">
        <f>SUBSTITUTE(SUBSTITUTE(SUBSTITUTE(SUBSTITUTE(SUBSTITUTE(SUBSTITUTE(SUBSTITUTE(SUBSTITUTE(SUBSTITUTE(SUBSTITUTE(SUBSTITUTE(SUBSTITUTE(IF(Plate!$I$7=0,IF(Plate!$H$7=0,IF(Plate!$G$7=0,IF(Plate!$F$7=0,IF(Plate!$E$7=0,IF(Plate!$D$7=0,IF(Plate!$C$7=0,Plate!$B$7,Plate!$C$7),Plate!$D$7),Plate!$E$7),Plate!$F$7),Plate!$G$7),Plate!$H$7),Plate!$I$7),0,""),1,""),2,""),3,""),4,""),5,""),6,""),7,""),8,""),9,""),"^","")," ","")</f>
        <v>INFA</v>
      </c>
      <c r="D9" s="29" t="str">
        <f>IF(IF(Plate!$I$7=0,IF(Plate!$H$7=0,IF(Plate!$G$7=0,IF(Plate!$F$7=0,IF(Plate!$E$7=0,IF(Plate!$D$7=0,IF(Plate!$C$7=0,Plate!$B$7,Plate!$C$7),Plate!$D$7),Plate!$E$7),Plate!$F$7),Plate!$G$7),Plate!$H$7),Plate!$I$7)="","",IF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I$7=0,IF(Plate!$H$7=0,IF(Plate!$G$7=0,IF(Plate!$F$7=0,IF(Plate!$E$7=0,IF(Plate!$D$7=0,IF(Plate!$C$7=0,Plate!$B$7,Plate!$C$7),Plate!$D$7),Plate!$E$7),Plate!$F$7),Plate!$G$7),Plate!$H$7),Plate!$I$7)),"A",""),"B",""),"C",""),"D",""),"E",""),"F",""),"G",""),"H",""),"I",""),"J",""),"K",""),"L",""),"M",""),"N",""),"O",""),"P",""),"Q",""),"R",""),"S",""),"T",""),"U",""),"V",""),"W",""),"X",""),"Y",""),"Z","")," ",""))="","10^0",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I$7=0,IF(Plate!$H$7=0,IF(Plate!$G$7=0,IF(Plate!$F$7=0,IF(Plate!$E$7=0,IF(Plate!$D$7=0,IF(Plate!$C$7=0,Plate!$B$7,Plate!$C$7),Plate!$D$7),Plate!$E$7),Plate!$F$7),Plate!$G$7),Plate!$H$7),Plate!$I$7)),"A",""),"B",""),"C",""),"D",""),"E",""),"F",""),"G",""),"H",""),"I",""),"J",""),"K",""),"L",""),"M",""),"N",""),"O",""),"P",""),"Q",""),"R",""),"S",""),"T",""),"U",""),"V",""),"W",""),"X",""),"Y",""),"Z","")," ",""))))</f>
        <v>10^6</v>
      </c>
    </row>
    <row r="10" spans="1:5" x14ac:dyDescent="0.25">
      <c r="A10" t="str">
        <v>A9</v>
      </c>
      <c r="B10" s="53" t="str">
        <f>IF(_xlfn.TEXTJOIN(", ",TRUE,Probes7)="", _xlfn.TEXTJOIN(", ",TRUE,Probes), _xlfn.TEXTJOIN(", ",TRUE,Probes7))</f>
        <v>6.25 nM INFA, 12.5 nM INFB, 25 nM RSVA</v>
      </c>
      <c r="C10" s="30" t="str">
        <f>SUBSTITUTE(SUBSTITUTE(SUBSTITUTE(SUBSTITUTE(SUBSTITUTE(SUBSTITUTE(SUBSTITUTE(SUBSTITUTE(SUBSTITUTE(SUBSTITUTE(SUBSTITUTE(SUBSTITUTE(IF(Plate!$J$7=0,IF(Plate!$I$7=0,IF(Plate!$H$7=0,IF(Plate!$G$7=0,IF(Plate!$F$7=0,IF(Plate!$E$7=0,IF(Plate!$D$7=0,IF(Plate!$C$7=0,Plate!$B$7,Plate!$C$7),Plate!$D$7),Plate!$E$7),Plate!$F$7),Plate!$G$7),Plate!$H$7),Plate!$I$7),Plate!$J$7),0,""),1,""),2,""),3,""),4,""),5,""),6,""),7,""),8,""),9,""),"^","")," ","")</f>
        <v>INFA</v>
      </c>
      <c r="D10" s="29" t="str">
        <f>IF(IF(Plate!$J$7=0,IF(Plate!$I$7=0,IF(Plate!$H$7=0,IF(Plate!$G$7=0,IF(Plate!$F$7=0,IF(Plate!$E$7=0,IF(Plate!$D$7=0,IF(Plate!$C$7=0,Plate!$B$7,Plate!$C$7),Plate!$D$7),Plate!$E$7),Plate!$F$7),Plate!$G$7),Plate!$H$7),Plate!$I$7),Plate!$J$7)="","",IF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J$7=0,IF(Plate!$I$7=0,IF(Plate!$H$7=0,IF(Plate!$G$7=0,IF(Plate!$F$7=0,IF(Plate!$E$7=0,IF(Plate!$D$7=0,IF(Plate!$C$7=0,Plate!$B$7,Plate!$C$7),Plate!$D$7),Plate!$E$7),Plate!$F$7),Plate!$G$7),Plate!$H$7),Plate!$I$7),Plate!$J$7)),"A",""),"B",""),"C",""),"D",""),"E",""),"F",""),"G",""),"H",""),"I",""),"J",""),"K",""),"L",""),"M",""),"N",""),"O",""),"P",""),"Q",""),"R",""),"S",""),"T",""),"U",""),"V",""),"W",""),"X",""),"Y",""),"Z","")," ",""))="","10^0",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J$7=0,IF(Plate!$I$7=0,IF(Plate!$H$7=0,IF(Plate!$G$7=0,IF(Plate!$F$7=0,IF(Plate!$E$7=0,IF(Plate!$D$7=0,IF(Plate!$C$7=0,Plate!$B$7,Plate!$C$7),Plate!$D$7),Plate!$E$7),Plate!$F$7),Plate!$G$7),Plate!$H$7),Plate!$I$7),Plate!$J$7)),"A",""),"B",""),"C",""),"D",""),"E",""),"F",""),"G",""),"H",""),"I",""),"J",""),"K",""),"L",""),"M",""),"N",""),"O",""),"P",""),"Q",""),"R",""),"S",""),"T",""),"U",""),"V",""),"W",""),"X",""),"Y",""),"Z","")," ",""))))</f>
        <v>10^6</v>
      </c>
    </row>
    <row r="11" spans="1:5" x14ac:dyDescent="0.25">
      <c r="A11" t="str">
        <v>A10</v>
      </c>
      <c r="B11" s="53" t="str">
        <f>IF(_xlfn.TEXTJOIN(", ",TRUE,Probes7)="", _xlfn.TEXTJOIN(", ",TRUE,Probes), _xlfn.TEXTJOIN(", ",TRUE,Probes7))</f>
        <v>6.25 nM INFA, 12.5 nM INFB, 25 nM RSVA</v>
      </c>
      <c r="C11" s="30" t="str">
        <f>SUBSTITUTE(SUBSTITUTE(SUBSTITUTE(SUBSTITUTE(SUBSTITUTE(SUBSTITUTE(SUBSTITUTE(SUBSTITUTE(SUBSTITUTE(SUBSTITUTE(SUBSTITUTE(SUBSTITUTE(IF(Plate!$K$7=0,IF(Plate!$J$7=0,IF(Plate!$I$7=0,IF(Plate!$H$7=0,IF(Plate!$G$7=0,IF(Plate!$F$7=0,IF(Plate!$E$7=0,IF(Plate!$D$7=0,IF(Plate!$C$7=0,Plate!$B$7,Plate!$C$7),Plate!$D$7),Plate!$E$7),Plate!$F$7),Plate!$G$7),Plate!$H$7),Plate!$I$7),Plate!$J$7),Plate!$K$7),0,""),1,""),2,""),3,""),4,""),5,""),6,""),7,""),8,""),9,""),"^","")," ","")</f>
        <v>INFA</v>
      </c>
      <c r="D11" s="29" t="str">
        <f>IF(IF(Plate!$K$7=0,IF(Plate!$J$7=0,IF(Plate!$I$7=0,IF(Plate!$H$7=0,IF(Plate!$G$7=0,IF(Plate!$F$7=0,IF(Plate!$E$7=0,IF(Plate!$D$7=0,IF(Plate!$C$7=0,Plate!$B$7,Plate!$C$7),Plate!$D$7),Plate!$E$7),Plate!$F$7),Plate!$G$7),Plate!$H$7),Plate!$I$7),Plate!$J$7),Plate!$K$7)="","",IF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K$7=0,IF(Plate!$J$7=0,IF(Plate!$I$7=0,IF(Plate!$H$7=0,IF(Plate!$G$7=0,IF(Plate!$F$7=0,IF(Plate!$E$7=0,IF(Plate!$D$7=0,IF(Plate!$C$7=0,Plate!$B$7,Plate!$C$7),Plate!$D$7),Plate!$E$7),Plate!$F$7),Plate!$G$7),Plate!$H$7),Plate!$I$7),Plate!$J$7),Plate!$K$7)),"A",""),"B",""),"C",""),"D",""),"E",""),"F",""),"G",""),"H",""),"I",""),"J",""),"K",""),"L",""),"M",""),"N",""),"O",""),"P",""),"Q",""),"R",""),"S",""),"T",""),"U",""),"V",""),"W",""),"X",""),"Y",""),"Z","")," ",""))="","10^0",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K$7=0,IF(Plate!$J$7=0,IF(Plate!$I$7=0,IF(Plate!$H$7=0,IF(Plate!$G$7=0,IF(Plate!$F$7=0,IF(Plate!$E$7=0,IF(Plate!$D$7=0,IF(Plate!$C$7=0,Plate!$B$7,Plate!$C$7),Plate!$D$7),Plate!$E$7),Plate!$F$7),Plate!$G$7),Plate!$H$7),Plate!$I$7),Plate!$J$7),Plate!$K$7)),"A",""),"B",""),"C",""),"D",""),"E",""),"F",""),"G",""),"H",""),"I",""),"J",""),"K",""),"L",""),"M",""),"N",""),"O",""),"P",""),"Q",""),"R",""),"S",""),"T",""),"U",""),"V",""),"W",""),"X",""),"Y",""),"Z","")," ",""))))</f>
        <v>10^6</v>
      </c>
    </row>
    <row r="12" spans="1:5" x14ac:dyDescent="0.25">
      <c r="A12" t="str">
        <v>A11</v>
      </c>
      <c r="B12" s="53" t="str">
        <f>IF(_xlfn.TEXTJOIN(", ",TRUE,Probes7)="", _xlfn.TEXTJOIN(", ",TRUE,Probes), _xlfn.TEXTJOIN(", ",TRUE,Probes7))</f>
        <v>6.25 nM INFA, 12.5 nM INFB, 25 nM RSVA</v>
      </c>
      <c r="C12" s="30" t="str">
        <f>SUBSTITUTE(SUBSTITUTE(SUBSTITUTE(SUBSTITUTE(SUBSTITUTE(SUBSTITUTE(SUBSTITUTE(SUBSTITUTE(SUBSTITUTE(SUBSTITUTE(SUBSTITUTE(SUBSTITUTE(IF(Plate!$L$7=0,IF(Plate!$K$7=0,IF(Plate!$J$7=0,IF(Plate!$I$7=0,IF(Plate!$H$7=0,IF(Plate!$G$7=0,IF(Plate!$F$7=0,IF(Plate!$E$7=0,IF(Plate!$D$7=0,IF(Plate!$C$7=0,Plate!$B$7,Plate!$C$7),Plate!$D$7),Plate!$E$7),Plate!$F$7),Plate!$G$7),Plate!$H$7),Plate!$I$7),Plate!$J$7),Plate!$K$7),Plate!$L$7),0,""),1,""),2,""),3,""),4,""),5,""),6,""),7,""),8,""),9,""),"^","")," ","")</f>
        <v>INFA</v>
      </c>
      <c r="D12" s="29" t="str">
        <f>IF(IF(Plate!$L$7=0,IF(Plate!$K$7=0,IF(Plate!$J$7=0,IF(Plate!$I$7=0,IF(Plate!$H$7=0,IF(Plate!$G$7=0,IF(Plate!$F$7=0,IF(Plate!$E$7=0,IF(Plate!$D$7=0,IF(Plate!$C$7=0,Plate!$B$7,Plate!$C$7),Plate!$D$7),Plate!$E$7),Plate!$F$7),Plate!$G$7),Plate!$H$7),Plate!$I$7),Plate!$J$7),Plate!$K$7),Plate!$L$7)="","",IF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L$7=0,IF(Plate!$K$7=0,IF(Plate!$J$7=0,IF(Plate!$I$7=0,IF(Plate!$H$7=0,IF(Plate!$G$7=0,IF(Plate!$F$7=0,IF(Plate!$E$7=0,IF(Plate!$D$7=0,IF(Plate!$C$7=0,Plate!$B$7,Plate!$C$7),Plate!$D$7),Plate!$E$7),Plate!$F$7),Plate!$G$7),Plate!$H$7),Plate!$I$7),Plate!$J$7),Plate!$K$7),Plate!$L$7)),"A",""),"B",""),"C",""),"D",""),"E",""),"F",""),"G",""),"H",""),"I",""),"J",""),"K",""),"L",""),"M",""),"N",""),"O",""),"P",""),"Q",""),"R",""),"S",""),"T",""),"U",""),"V",""),"W",""),"X",""),"Y",""),"Z","")," ",""))="","10^0",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L$7=0,IF(Plate!$K$7=0,IF(Plate!$J$7=0,IF(Plate!$I$7=0,IF(Plate!$H$7=0,IF(Plate!$G$7=0,IF(Plate!$F$7=0,IF(Plate!$E$7=0,IF(Plate!$D$7=0,IF(Plate!$C$7=0,Plate!$B$7,Plate!$C$7),Plate!$D$7),Plate!$E$7),Plate!$F$7),Plate!$G$7),Plate!$H$7),Plate!$I$7),Plate!$J$7),Plate!$K$7),Plate!$L$7)),"A",""),"B",""),"C",""),"D",""),"E",""),"F",""),"G",""),"H",""),"I",""),"J",""),"K",""),"L",""),"M",""),"N",""),"O",""),"P",""),"Q",""),"R",""),"S",""),"T",""),"U",""),"V",""),"W",""),"X",""),"Y",""),"Z","")," ",""))))</f>
        <v>10^6</v>
      </c>
    </row>
    <row r="13" spans="1:5" x14ac:dyDescent="0.25">
      <c r="A13" t="str">
        <v>A12</v>
      </c>
      <c r="B13" s="53" t="str">
        <f>IF(_xlfn.TEXTJOIN(", ",TRUE,Probes7)="", _xlfn.TEXTJOIN(", ",TRUE,Probes), _xlfn.TEXTJOIN(", ",TRUE,Probes7))</f>
        <v>6.25 nM INFA, 12.5 nM INFB, 25 nM RSVA</v>
      </c>
      <c r="C13" s="30" t="str">
        <f>SUBSTITUTE(SUBSTITUTE(SUBSTITUTE(SUBSTITUTE(SUBSTITUTE(SUBSTITUTE(SUBSTITUTE(SUBSTITUTE(SUBSTITUTE(SUBSTITUTE(SUBSTITUTE(SUBSTITUTE(IF(Plate!$M$7=0,IF(Plate!$L$7=0,IF(Plate!$K$7=0,IF(Plate!$J$7=0,IF(Plate!$I$7=0,IF(Plate!$H$7=0,IF(Plate!$G$7=0,IF(Plate!$F$7=0,IF(Plate!$E$7=0,IF(Plate!$D$7=0,IF(Plate!$C$7=0,Plate!$B$7,Plate!$C$7),Plate!$D$7),Plate!$E$7),Plate!$F$7),Plate!$G$7),Plate!$H$7),Plate!$I$7),Plate!$J$7),Plate!$K$7),Plate!$L$7),Plate!$M$7),0,""),1,""),2,""),3,""),4,""),5,""),6,""),7,""),8,""),9,""),"^","")," ","")</f>
        <v>INFA</v>
      </c>
      <c r="D13" s="29" t="str">
        <f>IF(IF(Plate!$M$7=0,IF(Plate!$L$7=0,IF(Plate!$K$7=0,IF(Plate!$J$7=0,IF(Plate!$I$7=0,IF(Plate!$H$7=0,IF(Plate!$G$7=0,IF(Plate!$F$7=0,IF(Plate!$E$7=0,IF(Plate!$D$7=0,IF(Plate!$C$7=0,Plate!$B$7,Plate!$C$7),Plate!$D$7),Plate!$E$7),Plate!$F$7),Plate!$G$7),Plate!$H$7),Plate!$I$7),Plate!$J$7),Plate!$K$7),Plate!$L$7),Plate!$M$7)="","",IF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M$7=0,IF(Plate!$L$7=0,IF(Plate!$K$7=0,IF(Plate!$J$7=0,IF(Plate!$I$7=0,IF(Plate!$H$7=0,IF(Plate!$G$7=0,IF(Plate!$F$7=0,IF(Plate!$E$7=0,IF(Plate!$D$7=0,IF(Plate!$C$7=0,Plate!$B$7,Plate!$C$7),Plate!$D$7),Plate!$E$7),Plate!$F$7),Plate!$G$7),Plate!$H$7),Plate!$I$7),Plate!$J$7),Plate!$K$7),Plate!$L$7),Plate!$M$7)),"A",""),"B",""),"C",""),"D",""),"E",""),"F",""),"G",""),"H",""),"I",""),"J",""),"K",""),"L",""),"M",""),"N",""),"O",""),"P",""),"Q",""),"R",""),"S",""),"T",""),"U",""),"V",""),"W",""),"X",""),"Y",""),"Z","")," ",""))="","10^0",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M$7=0,IF(Plate!$L$7=0,IF(Plate!$K$7=0,IF(Plate!$J$7=0,IF(Plate!$I$7=0,IF(Plate!$H$7=0,IF(Plate!$G$7=0,IF(Plate!$F$7=0,IF(Plate!$E$7=0,IF(Plate!$D$7=0,IF(Plate!$C$7=0,Plate!$B$7,Plate!$C$7),Plate!$D$7),Plate!$E$7),Plate!$F$7),Plate!$G$7),Plate!$H$7),Plate!$I$7),Plate!$J$7),Plate!$K$7),Plate!$L$7),Plate!$M$7)),"A",""),"B",""),"C",""),"D",""),"E",""),"F",""),"G",""),"H",""),"I",""),"J",""),"K",""),"L",""),"M",""),"N",""),"O",""),"P",""),"Q",""),"R",""),"S",""),"T",""),"U",""),"V",""),"W",""),"X",""),"Y",""),"Z","")," ",""))))</f>
        <v>10^6</v>
      </c>
    </row>
    <row r="14" spans="1:5" x14ac:dyDescent="0.25">
      <c r="A14" s="29" t="str">
        <f t="array" ref="A14:A25">Plate!$A$8&amp;TRANSPOSE(Plate!$B$6:$M$6)</f>
        <v>B1</v>
      </c>
      <c r="B14" s="33" t="str">
        <f>_xlfn.TEXTJOIN(", ",TRUE,Probes)</f>
        <v>6.25 nM INFA, 12.5 nM INFB, 25 nM RSVA</v>
      </c>
      <c r="C14" s="30" t="str">
        <f>SUBSTITUTE(SUBSTITUTE(SUBSTITUTE(SUBSTITUTE(SUBSTITUTE(SUBSTITUTE(SUBSTITUTE(SUBSTITUTE(SUBSTITUTE(SUBSTITUTE(SUBSTITUTE(SUBSTITUTE(Plate!$B$8,0,""),1,""),2,""),3,""),4,""),5,""),6,""),7,""),8,""),9,""),"^","")," ","")</f>
        <v>INFB</v>
      </c>
      <c r="D14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Plate!$B$8),"A",""),"B",""),"C",""),"D",""),"E",""),"F",""),"G",""),"H",""),"I",""),"J",""),"K",""),"L",""),"M",""),"N",""),"O",""),"P",""),"Q",""),"R",""),"S",""),"T",""),"U",""),"V",""),"W",""),"X",""),"Y",""),"Z","")," ",""))</f>
        <v>10^6</v>
      </c>
    </row>
    <row r="15" spans="1:5" x14ac:dyDescent="0.25">
      <c r="A15" s="29" t="str">
        <v>B2</v>
      </c>
      <c r="B15" s="33" t="str">
        <f>_xlfn.TEXTJOIN(", ",TRUE,Probes)</f>
        <v>6.25 nM INFA, 12.5 nM INFB, 25 nM RSVA</v>
      </c>
      <c r="C15" s="30" t="str">
        <f>SUBSTITUTE(SUBSTITUTE(SUBSTITUTE(SUBSTITUTE(SUBSTITUTE(SUBSTITUTE(SUBSTITUTE(SUBSTITUTE(SUBSTITUTE(SUBSTITUTE(SUBSTITUTE(SUBSTITUTE(IF(Plate!$C$8=0,Plate!$B$8,Plate!$C$8),0,""),1,""),2,""),3,""),4,""),5,""),6,""),7,""),8,""),9,""),"^","")," ","")</f>
        <v>INFB</v>
      </c>
      <c r="D15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C$8=0,Plate!$B$8,Plate!$C$8)),"A",""),"B",""),"C",""),"D",""),"E",""),"F",""),"G",""),"H",""),"I",""),"J",""),"K",""),"L",""),"M",""),"N",""),"O",""),"P",""),"Q",""),"R",""),"S",""),"T",""),"U",""),"V",""),"W",""),"X",""),"Y",""),"Z","")," ",""))</f>
        <v>10^6</v>
      </c>
    </row>
    <row r="16" spans="1:5" x14ac:dyDescent="0.25">
      <c r="A16" s="29" t="str">
        <v>B3</v>
      </c>
      <c r="B16" s="33" t="str">
        <f>_xlfn.TEXTJOIN(", ",TRUE,Probes)</f>
        <v>6.25 nM INFA, 12.5 nM INFB, 25 nM RSVA</v>
      </c>
      <c r="C16" s="30" t="str">
        <f>SUBSTITUTE(SUBSTITUTE(SUBSTITUTE(SUBSTITUTE(SUBSTITUTE(SUBSTITUTE(SUBSTITUTE(SUBSTITUTE(SUBSTITUTE(SUBSTITUTE(SUBSTITUTE(SUBSTITUTE(IF(Plate!$D$8=0,IF(Plate!$C$8=0,Plate!$B$8,Plate!$C$8),Plate!$D$8),0,""),1,""),2,""),3,""),4,""),5,""),6,""),7,""),8,""),9,""),"^","")," ","")</f>
        <v>INFB</v>
      </c>
      <c r="D16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D$8=0,IF(Plate!$C$8=0,Plate!$B$8,Plate!$C$8),Plate!$D$8)),"A",""),"B",""),"C",""),"D",""),"E",""),"F",""),"G",""),"H",""),"I",""),"J",""),"K",""),"L",""),"M",""),"N",""),"O",""),"P",""),"Q",""),"R",""),"S",""),"T",""),"U",""),"V",""),"W",""),"X",""),"Y",""),"Z","")," ",""))</f>
        <v>10^6</v>
      </c>
    </row>
    <row r="17" spans="1:4" x14ac:dyDescent="0.25">
      <c r="A17" s="29" t="str">
        <v>B4</v>
      </c>
      <c r="B17" s="33" t="str">
        <f>_xlfn.TEXTJOIN(", ",TRUE,Probes)</f>
        <v>6.25 nM INFA, 12.5 nM INFB, 25 nM RSVA</v>
      </c>
      <c r="C17" s="30" t="str">
        <f>SUBSTITUTE(SUBSTITUTE(SUBSTITUTE(SUBSTITUTE(SUBSTITUTE(SUBSTITUTE(SUBSTITUTE(SUBSTITUTE(SUBSTITUTE(SUBSTITUTE(SUBSTITUTE(SUBSTITUTE(IF(Plate!$E$8=0,IF(Plate!$D$8=0,IF(Plate!$C$8=0,Plate!$B$8,Plate!$C$8),Plate!$D$8),Plate!$E$8),0,""),1,""),2,""),3,""),4,""),5,""),6,""),7,""),8,""),9,""),"^","")," ","")</f>
        <v>INFB</v>
      </c>
      <c r="D17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E$8=0,IF(Plate!$D$8=0,IF(Plate!$C$8=0,Plate!$B$8,Plate!$C$8),Plate!$D$8),Plate!$E$8)),"A",""),"B",""),"C",""),"D",""),"E",""),"F",""),"G",""),"H",""),"I",""),"J",""),"K",""),"L",""),"M",""),"N",""),"O",""),"P",""),"Q",""),"R",""),"S",""),"T",""),"U",""),"V",""),"W",""),"X",""),"Y",""),"Z","")," ",""))</f>
        <v>10^6</v>
      </c>
    </row>
    <row r="18" spans="1:4" x14ac:dyDescent="0.25">
      <c r="A18" s="29" t="str">
        <v>B5</v>
      </c>
      <c r="B18" s="33" t="str">
        <f>_xlfn.TEXTJOIN(", ",TRUE,Probes)</f>
        <v>6.25 nM INFA, 12.5 nM INFB, 25 nM RSVA</v>
      </c>
      <c r="C18" s="30" t="str">
        <f>SUBSTITUTE(SUBSTITUTE(SUBSTITUTE(SUBSTITUTE(SUBSTITUTE(SUBSTITUTE(SUBSTITUTE(SUBSTITUTE(SUBSTITUTE(SUBSTITUTE(SUBSTITUTE(SUBSTITUTE(IF(Plate!$F$8=0,IF(Plate!$E$8=0,IF(Plate!$D$8=0,IF(Plate!$C$8=0,Plate!$B$8,Plate!$C$8),Plate!$D$8),Plate!$E$8),Plate!$F$8),0,""),1,""),2,""),3,""),4,""),5,""),6,""),7,""),8,""),9,""),"^","")," ","")</f>
        <v>INFB</v>
      </c>
      <c r="D18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F$8=0,IF(Plate!$E$8=0,IF(Plate!$D$8=0,IF(Plate!$C$8=0,Plate!$B$8,Plate!$C$8),Plate!$D$8),Plate!$E$8),Plate!$F$8)),"A",""),"B",""),"C",""),"D",""),"E",""),"F",""),"G",""),"H",""),"I",""),"J",""),"K",""),"L",""),"M",""),"N",""),"O",""),"P",""),"Q",""),"R",""),"S",""),"T",""),"U",""),"V",""),"W",""),"X",""),"Y",""),"Z","")," ",""))</f>
        <v>10^6</v>
      </c>
    </row>
    <row r="19" spans="1:4" x14ac:dyDescent="0.25">
      <c r="A19" s="29" t="str">
        <v>B6</v>
      </c>
      <c r="B19" s="33" t="str">
        <f>_xlfn.TEXTJOIN(", ",TRUE,Probes)</f>
        <v>6.25 nM INFA, 12.5 nM INFB, 25 nM RSVA</v>
      </c>
      <c r="C19" s="30" t="str">
        <f>SUBSTITUTE(SUBSTITUTE(SUBSTITUTE(SUBSTITUTE(SUBSTITUTE(SUBSTITUTE(SUBSTITUTE(SUBSTITUTE(SUBSTITUTE(SUBSTITUTE(SUBSTITUTE(SUBSTITUTE(IF(Plate!$G$8=0,IF(Plate!$F$8=0,IF(Plate!$E$8=0,IF(Plate!$D$8=0,IF(Plate!$C$8=0,Plate!$B$8,Plate!$C$8),Plate!$D$8),Plate!$E$8),Plate!$F$8),Plate!$G$8),0,""),1,""),2,""),3,""),4,""),5,""),6,""),7,""),8,""),9,""),"^","")," ","")</f>
        <v>INFB</v>
      </c>
      <c r="D19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G$8=0,IF(Plate!$F$8=0,IF(Plate!$E$8=0,IF(Plate!$D$8=0,IF(Plate!$C$8=0,Plate!$B$8,Plate!$C$8),Plate!$D$8),Plate!$E$8),Plate!$F$8),Plate!$G$8)),"A",""),"B",""),"C",""),"D",""),"E",""),"F",""),"G",""),"H",""),"I",""),"J",""),"K",""),"L",""),"M",""),"N",""),"O",""),"P",""),"Q",""),"R",""),"S",""),"T",""),"U",""),"V",""),"W",""),"X",""),"Y",""),"Z","")," ",""))</f>
        <v>10^6</v>
      </c>
    </row>
    <row r="20" spans="1:4" x14ac:dyDescent="0.25">
      <c r="A20" s="29" t="str">
        <v>B7</v>
      </c>
      <c r="B20" s="53" t="str">
        <f>IF(_xlfn.TEXTJOIN(", ",TRUE,Probes7)="", _xlfn.TEXTJOIN(", ",TRUE,Probes), _xlfn.TEXTJOIN(", ",TRUE,Probes7))</f>
        <v>6.25 nM INFA, 12.5 nM INFB, 25 nM RSVA</v>
      </c>
      <c r="C20" s="30" t="str">
        <f>SUBSTITUTE(SUBSTITUTE(SUBSTITUTE(SUBSTITUTE(SUBSTITUTE(SUBSTITUTE(SUBSTITUTE(SUBSTITUTE(SUBSTITUTE(SUBSTITUTE(SUBSTITUTE(SUBSTITUTE(IF(Plate!$H$8=0,IF(Plate!$G$8=0,IF(Plate!$F$8=0,IF(Plate!$E$8=0,IF(Plate!$D$8=0,IF(Plate!$C$8=0,Plate!$B$8,Plate!$C$8),Plate!$D$8),Plate!$E$8),Plate!$F$8),Plate!$G$8),Plate!$H$8),0,""),1,""),2,""),3,""),4,""),5,""),6,""),7,""),8,""),9,""),"^","")," ","")</f>
        <v>RSVA</v>
      </c>
      <c r="D20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H$8=0,IF(Plate!$G$8=0,IF(Plate!$F$8=0,IF(Plate!$E$8=0,IF(Plate!$D$8=0,IF(Plate!$C$8=0,Plate!$B$8,Plate!$C$8),Plate!$D$8),Plate!$E$8),Plate!$F$8),Plate!$G$8),Plate!$H$8)),"A",""),"B",""),"C",""),"D",""),"E",""),"F",""),"G",""),"H",""),"I",""),"J",""),"K",""),"L",""),"M",""),"N",""),"O",""),"P",""),"Q",""),"R",""),"S",""),"T",""),"U",""),"V",""),"W",""),"X",""),"Y",""),"Z","")," ",""))</f>
        <v>10^6</v>
      </c>
    </row>
    <row r="21" spans="1:4" x14ac:dyDescent="0.25">
      <c r="A21" s="29" t="str">
        <v>B8</v>
      </c>
      <c r="B21" s="53" t="str">
        <f>IF(_xlfn.TEXTJOIN(", ",TRUE,Probes7)="", _xlfn.TEXTJOIN(", ",TRUE,Probes), _xlfn.TEXTJOIN(", ",TRUE,Probes7))</f>
        <v>6.25 nM INFA, 12.5 nM INFB, 25 nM RSVA</v>
      </c>
      <c r="C21" s="30" t="str">
        <f>SUBSTITUTE(SUBSTITUTE(SUBSTITUTE(SUBSTITUTE(SUBSTITUTE(SUBSTITUTE(SUBSTITUTE(SUBSTITUTE(SUBSTITUTE(SUBSTITUTE(SUBSTITUTE(SUBSTITUTE(IF(Plate!$I$8=0,IF(Plate!$H$8=0,IF(Plate!$G$8=0,IF(Plate!$F$8=0,IF(Plate!$E$8=0,IF(Plate!$D$8=0,IF(Plate!$C$8=0,Plate!$B$8,Plate!$C$8),Plate!$D$8),Plate!$E$8),Plate!$F$8),Plate!$G$8),Plate!$H$8),Plate!$I$8),0,""),1,""),2,""),3,""),4,""),5,""),6,""),7,""),8,""),9,""),"^","")," ","")</f>
        <v>RSVA</v>
      </c>
      <c r="D21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I$8=0,IF(Plate!$H$8=0,IF(Plate!$G$8=0,IF(Plate!$F$8=0,IF(Plate!$E$8=0,IF(Plate!$D$8=0,IF(Plate!$C$8=0,Plate!$B$8,Plate!$C$8),Plate!$D$8),Plate!$E$8),Plate!$F$8),Plate!$G$8),Plate!$H$8),Plate!$I$8)),"A",""),"B",""),"C",""),"D",""),"E",""),"F",""),"G",""),"H",""),"I",""),"J",""),"K",""),"L",""),"M",""),"N",""),"O",""),"P",""),"Q",""),"R",""),"S",""),"T",""),"U",""),"V",""),"W",""),"X",""),"Y",""),"Z","")," ",""))</f>
        <v>10^6</v>
      </c>
    </row>
    <row r="22" spans="1:4" x14ac:dyDescent="0.25">
      <c r="A22" s="29" t="str">
        <v>B9</v>
      </c>
      <c r="B22" s="53" t="str">
        <f>IF(_xlfn.TEXTJOIN(", ",TRUE,Probes7)="", _xlfn.TEXTJOIN(", ",TRUE,Probes), _xlfn.TEXTJOIN(", ",TRUE,Probes7))</f>
        <v>6.25 nM INFA, 12.5 nM INFB, 25 nM RSVA</v>
      </c>
      <c r="C22" s="30" t="str">
        <f>SUBSTITUTE(SUBSTITUTE(SUBSTITUTE(SUBSTITUTE(SUBSTITUTE(SUBSTITUTE(SUBSTITUTE(SUBSTITUTE(SUBSTITUTE(SUBSTITUTE(SUBSTITUTE(SUBSTITUTE(IF(Plate!$J$8=0,IF(Plate!$I$8=0,IF(Plate!$H$8=0,IF(Plate!$G$8=0,IF(Plate!$F$8=0,IF(Plate!$E$8=0,IF(Plate!$D$8=0,IF(Plate!$C$8=0,Plate!$B$8,Plate!$C$8),Plate!$D$8),Plate!$E$8),Plate!$F$8),Plate!$G$8),Plate!$H$8),Plate!$I$8),Plate!$J$8),0,""),1,""),2,""),3,""),4,""),5,""),6,""),7,""),8,""),9,""),"^","")," ","")</f>
        <v>RSVA</v>
      </c>
      <c r="D22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J$8=0,IF(Plate!$I$8=0,IF(Plate!$H$8=0,IF(Plate!$G$8=0,IF(Plate!$F$8=0,IF(Plate!$E$8=0,IF(Plate!$D$8=0,IF(Plate!$C$8=0,Plate!$B$8,Plate!$C$8),Plate!$D$8),Plate!$E$8),Plate!$F$8),Plate!$G$8),Plate!$H$8),Plate!$I$8),Plate!$J$8)),"A",""),"B",""),"C",""),"D",""),"E",""),"F",""),"G",""),"H",""),"I",""),"J",""),"K",""),"L",""),"M",""),"N",""),"O",""),"P",""),"Q",""),"R",""),"S",""),"T",""),"U",""),"V",""),"W",""),"X",""),"Y",""),"Z","")," ",""))</f>
        <v>10^6</v>
      </c>
    </row>
    <row r="23" spans="1:4" x14ac:dyDescent="0.25">
      <c r="A23" s="29" t="str">
        <v>B10</v>
      </c>
      <c r="B23" s="53" t="str">
        <f>IF(_xlfn.TEXTJOIN(", ",TRUE,Probes7)="", _xlfn.TEXTJOIN(", ",TRUE,Probes), _xlfn.TEXTJOIN(", ",TRUE,Probes7))</f>
        <v>6.25 nM INFA, 12.5 nM INFB, 25 nM RSVA</v>
      </c>
      <c r="C23" s="30" t="str">
        <f>SUBSTITUTE(SUBSTITUTE(SUBSTITUTE(SUBSTITUTE(SUBSTITUTE(SUBSTITUTE(SUBSTITUTE(SUBSTITUTE(SUBSTITUTE(SUBSTITUTE(SUBSTITUTE(SUBSTITUTE(IF(Plate!$K$8=0,IF(Plate!$J$8=0,IF(Plate!$I$8=0,IF(Plate!$H$8=0,IF(Plate!$G$8=0,IF(Plate!$F$8=0,IF(Plate!$E$8=0,IF(Plate!$D$8=0,IF(Plate!$C$8=0,Plate!$B$8,Plate!$C$8),Plate!$D$8),Plate!$E$8),Plate!$F$8),Plate!$G$8),Plate!$H$8),Plate!$I$8),Plate!$J$8),Plate!$K$8),0,""),1,""),2,""),3,""),4,""),5,""),6,""),7,""),8,""),9,""),"^","")," ","")</f>
        <v>RSVA</v>
      </c>
      <c r="D23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K$8=0,IF(Plate!$J$8=0,IF(Plate!$I$8=0,IF(Plate!$H$8=0,IF(Plate!$G$8=0,IF(Plate!$F$8=0,IF(Plate!$E$8=0,IF(Plate!$D$8=0,IF(Plate!$C$8=0,Plate!$B$8,Plate!$C$8),Plate!$D$8),Plate!$E$8),Plate!$F$8),Plate!$G$8),Plate!$H$8),Plate!$I$8),Plate!$J$8),Plate!$K$8)),"A",""),"B",""),"C",""),"D",""),"E",""),"F",""),"G",""),"H",""),"I",""),"J",""),"K",""),"L",""),"M",""),"N",""),"O",""),"P",""),"Q",""),"R",""),"S",""),"T",""),"U",""),"V",""),"W",""),"X",""),"Y",""),"Z","")," ",""))</f>
        <v>10^6</v>
      </c>
    </row>
    <row r="24" spans="1:4" x14ac:dyDescent="0.25">
      <c r="A24" s="29" t="str">
        <v>B11</v>
      </c>
      <c r="B24" s="53" t="str">
        <f>IF(_xlfn.TEXTJOIN(", ",TRUE,Probes7)="", _xlfn.TEXTJOIN(", ",TRUE,Probes), _xlfn.TEXTJOIN(", ",TRUE,Probes7))</f>
        <v>6.25 nM INFA, 12.5 nM INFB, 25 nM RSVA</v>
      </c>
      <c r="C24" s="30" t="str">
        <f>SUBSTITUTE(SUBSTITUTE(SUBSTITUTE(SUBSTITUTE(SUBSTITUTE(SUBSTITUTE(SUBSTITUTE(SUBSTITUTE(SUBSTITUTE(SUBSTITUTE(SUBSTITUTE(SUBSTITUTE(IF(Plate!$L$8=0,IF(Plate!$K$8=0,IF(Plate!$J$8=0,IF(Plate!$I$8=0,IF(Plate!$H$8=0,IF(Plate!$G$8=0,IF(Plate!$F$8=0,IF(Plate!$E$8=0,IF(Plate!$D$8=0,IF(Plate!$C$8=0,Plate!$B$8,Plate!$C$8),Plate!$D$8),Plate!$E$8),Plate!$F$8),Plate!$G$8),Plate!$H$8),Plate!$I$8),Plate!$J$8),Plate!$K$8),Plate!$L$8),0,""),1,""),2,""),3,""),4,""),5,""),6,""),7,""),8,""),9,""),"^","")," ","")</f>
        <v>RSVA</v>
      </c>
      <c r="D24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L$8=0,IF(Plate!$K$8=0,IF(Plate!$J$8=0,IF(Plate!$I$8=0,IF(Plate!$H$8=0,IF(Plate!$G$8=0,IF(Plate!$F$8=0,IF(Plate!$E$8=0,IF(Plate!$D$8=0,IF(Plate!$C$8=0,Plate!$B$8,Plate!$C$8),Plate!$D$8),Plate!$E$8),Plate!$F$8),Plate!$G$8),Plate!$H$8),Plate!$I$8),Plate!$J$8),Plate!$K$8),Plate!$L$8)),"A",""),"B",""),"C",""),"D",""),"E",""),"F",""),"G",""),"H",""),"I",""),"J",""),"K",""),"L",""),"M",""),"N",""),"O",""),"P",""),"Q",""),"R",""),"S",""),"T",""),"U",""),"V",""),"W",""),"X",""),"Y",""),"Z","")," ",""))</f>
        <v>10^6</v>
      </c>
    </row>
    <row r="25" spans="1:4" x14ac:dyDescent="0.25">
      <c r="A25" s="29" t="str">
        <v>B12</v>
      </c>
      <c r="B25" s="53" t="str">
        <f>IF(_xlfn.TEXTJOIN(", ",TRUE,Probes7)="", _xlfn.TEXTJOIN(", ",TRUE,Probes), _xlfn.TEXTJOIN(", ",TRUE,Probes7))</f>
        <v>6.25 nM INFA, 12.5 nM INFB, 25 nM RSVA</v>
      </c>
      <c r="C25" s="30" t="str">
        <f>SUBSTITUTE(SUBSTITUTE(SUBSTITUTE(SUBSTITUTE(SUBSTITUTE(SUBSTITUTE(SUBSTITUTE(SUBSTITUTE(SUBSTITUTE(SUBSTITUTE(SUBSTITUTE(SUBSTITUTE(IF(Plate!$M$8=0,IF(Plate!$L$8=0,IF(Plate!$K$8=0,IF(Plate!$J$8=0,IF(Plate!$I$8=0,IF(Plate!$H$8=0,IF(Plate!$G$8=0,IF(Plate!$F$8=0,IF(Plate!$E$8=0,IF(Plate!$D$8=0,IF(Plate!$C$8=0,Plate!$B$8,Plate!$C$8),Plate!$D$8),Plate!$E$8),Plate!$F$8),Plate!$G$8),Plate!$H$8),Plate!$I$8),Plate!$J$8),Plate!$K$8),Plate!$L$8),Plate!$M$8),0,""),1,""),2,""),3,""),4,""),5,""),6,""),7,""),8,""),9,""),"^","")," ","")</f>
        <v>RSVA</v>
      </c>
      <c r="D25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M$8=0,IF(Plate!$L$8=0,IF(Plate!$K$8=0,IF(Plate!$J$8=0,IF(Plate!$I$8=0,IF(Plate!$H$8=0,IF(Plate!$G$8=0,IF(Plate!$F$8=0,IF(Plate!$E$8=0,IF(Plate!$D$8=0,IF(Plate!$C$8=0,Plate!$B$8,Plate!$C$8),Plate!$D$8),Plate!$E$8),Plate!$F$8),Plate!$G$8),Plate!$H$8),Plate!$I$8),Plate!$J$8),Plate!$K$8),Plate!$L$8),Plate!$M$8)),"A",""),"B",""),"C",""),"D",""),"E",""),"F",""),"G",""),"H",""),"I",""),"J",""),"K",""),"L",""),"M",""),"N",""),"O",""),"P",""),"Q",""),"R",""),"S",""),"T",""),"U",""),"V",""),"W",""),"X",""),"Y",""),"Z","")," ",""))</f>
        <v>10^6</v>
      </c>
    </row>
    <row r="26" spans="1:4" x14ac:dyDescent="0.25">
      <c r="A26" s="29" t="str">
        <f t="array" ref="A26:A37">Plate!$A$9&amp;TRANSPOSE(Plate!$B$6:$M$6)</f>
        <v>C1</v>
      </c>
      <c r="B26" s="33" t="str">
        <f>_xlfn.TEXTJOIN(", ",TRUE,Probes)</f>
        <v>6.25 nM INFA, 12.5 nM INFB, 25 nM RSVA</v>
      </c>
      <c r="C26" s="30" t="str">
        <f>SUBSTITUTE(SUBSTITUTE(SUBSTITUTE(SUBSTITUTE(SUBSTITUTE(SUBSTITUTE(SUBSTITUTE(SUBSTITUTE(SUBSTITUTE(SUBSTITUTE(SUBSTITUTE(SUBSTITUTE(Plate!$B$9,0,""),1,""),2,""),3,""),4,""),5,""),6,""),7,""),8,""),9,""),"^","")," ","")</f>
        <v>UnknownSample</v>
      </c>
      <c r="D26" s="30" t="s">
        <v>84</v>
      </c>
    </row>
    <row r="27" spans="1:4" x14ac:dyDescent="0.25">
      <c r="A27" s="29" t="str">
        <v>C2</v>
      </c>
      <c r="B27" s="33" t="str">
        <f>_xlfn.TEXTJOIN(", ",TRUE,Probes)</f>
        <v>6.25 nM INFA, 12.5 nM INFB, 25 nM RSVA</v>
      </c>
      <c r="C27" s="30" t="str">
        <f>SUBSTITUTE(SUBSTITUTE(SUBSTITUTE(SUBSTITUTE(SUBSTITUTE(SUBSTITUTE(SUBSTITUTE(SUBSTITUTE(SUBSTITUTE(SUBSTITUTE(SUBSTITUTE(SUBSTITUTE(IF(Plate!$C$9=0,Plate!$B$9,Plate!$C$9),0,""),1,""),2,""),3,""),4,""),5,""),6,""),7,""),8,""),9,""),"^","")," ","")</f>
        <v>UnknownSample</v>
      </c>
      <c r="D27" s="30" t="s">
        <v>84</v>
      </c>
    </row>
    <row r="28" spans="1:4" x14ac:dyDescent="0.25">
      <c r="A28" s="29" t="str">
        <v>C3</v>
      </c>
      <c r="B28" s="33" t="str">
        <f>_xlfn.TEXTJOIN(", ",TRUE,Probes)</f>
        <v>6.25 nM INFA, 12.5 nM INFB, 25 nM RSVA</v>
      </c>
      <c r="C28" s="30" t="str">
        <f>SUBSTITUTE(SUBSTITUTE(SUBSTITUTE(SUBSTITUTE(SUBSTITUTE(SUBSTITUTE(SUBSTITUTE(SUBSTITUTE(SUBSTITUTE(SUBSTITUTE(SUBSTITUTE(SUBSTITUTE(IF(Plate!$D$9=0,IF(Plate!$C$9=0,Plate!$B$9,Plate!$C$9),Plate!$D$9),0,""),1,""),2,""),3,""),4,""),5,""),6,""),7,""),8,""),9,""),"^","")," ","")</f>
        <v>UnknownSample</v>
      </c>
      <c r="D28" s="30" t="s">
        <v>84</v>
      </c>
    </row>
    <row r="29" spans="1:4" x14ac:dyDescent="0.25">
      <c r="A29" s="29" t="str">
        <v>C4</v>
      </c>
      <c r="B29" s="33" t="str">
        <f>_xlfn.TEXTJOIN(", ",TRUE,Probes)</f>
        <v>6.25 nM INFA, 12.5 nM INFB, 25 nM RSVA</v>
      </c>
      <c r="C29" s="30" t="str">
        <f>SUBSTITUTE(SUBSTITUTE(SUBSTITUTE(SUBSTITUTE(SUBSTITUTE(SUBSTITUTE(SUBSTITUTE(SUBSTITUTE(SUBSTITUTE(SUBSTITUTE(SUBSTITUTE(SUBSTITUTE(IF(Plate!$E$9=0,IF(Plate!$D$9=0,IF(Plate!$C$9=0,Plate!$B$9,Plate!$C$9),Plate!$D$9),Plate!$E$9),0,""),1,""),2,""),3,""),4,""),5,""),6,""),7,""),8,""),9,""),"^","")," ","")</f>
        <v>UnknownSample</v>
      </c>
      <c r="D29" s="30" t="s">
        <v>84</v>
      </c>
    </row>
    <row r="30" spans="1:4" x14ac:dyDescent="0.25">
      <c r="A30" s="29" t="str">
        <v>C5</v>
      </c>
      <c r="B30" s="33" t="str">
        <f>_xlfn.TEXTJOIN(", ",TRUE,Probes)</f>
        <v>6.25 nM INFA, 12.5 nM INFB, 25 nM RSVA</v>
      </c>
      <c r="C30" s="30" t="str">
        <f>SUBSTITUTE(SUBSTITUTE(SUBSTITUTE(SUBSTITUTE(SUBSTITUTE(SUBSTITUTE(SUBSTITUTE(SUBSTITUTE(SUBSTITUTE(SUBSTITUTE(SUBSTITUTE(SUBSTITUTE(IF(Plate!$F$9=0,IF(Plate!$E$9=0,IF(Plate!$D$9=0,IF(Plate!$C$9=0,Plate!$B$9,Plate!$C$9),Plate!$D$9),Plate!$E$9),Plate!$F$9),0,""),1,""),2,""),3,""),4,""),5,""),6,""),7,""),8,""),9,""),"^","")," ","")</f>
        <v>UnknownSample</v>
      </c>
      <c r="D30" s="30" t="s">
        <v>84</v>
      </c>
    </row>
    <row r="31" spans="1:4" x14ac:dyDescent="0.25">
      <c r="A31" s="29" t="str">
        <v>C6</v>
      </c>
      <c r="B31" s="33" t="str">
        <f>_xlfn.TEXTJOIN(", ",TRUE,Probes)</f>
        <v>6.25 nM INFA, 12.5 nM INFB, 25 nM RSVA</v>
      </c>
      <c r="C31" s="30" t="str">
        <f>SUBSTITUTE(SUBSTITUTE(SUBSTITUTE(SUBSTITUTE(SUBSTITUTE(SUBSTITUTE(SUBSTITUTE(SUBSTITUTE(SUBSTITUTE(SUBSTITUTE(SUBSTITUTE(SUBSTITUTE(IF(Plate!$G$9=0,IF(Plate!$F$9=0,IF(Plate!$E$9=0,IF(Plate!$D$9=0,IF(Plate!$C$9=0,Plate!$B$9,Plate!$C$9),Plate!$D$9),Plate!$E$9),Plate!$F$9),Plate!$G$9),0,""),1,""),2,""),3,""),4,""),5,""),6,""),7,""),8,""),9,""),"^","")," ","")</f>
        <v>UnknownSample</v>
      </c>
      <c r="D31" s="30" t="s">
        <v>84</v>
      </c>
    </row>
    <row r="32" spans="1:4" x14ac:dyDescent="0.25">
      <c r="A32" s="29" t="str">
        <v>C7</v>
      </c>
      <c r="B32" s="53" t="str">
        <f>IF(_xlfn.TEXTJOIN(", ",TRUE,Probes7)="", _xlfn.TEXTJOIN(", ",TRUE,Probes), _xlfn.TEXTJOIN(", ",TRUE,Probes7))</f>
        <v>6.25 nM INFA, 12.5 nM INFB, 25 nM RSVA</v>
      </c>
      <c r="C32" s="30" t="str">
        <f>SUBSTITUTE(SUBSTITUTE(SUBSTITUTE(SUBSTITUTE(SUBSTITUTE(SUBSTITUTE(SUBSTITUTE(SUBSTITUTE(SUBSTITUTE(SUBSTITUTE(SUBSTITUTE(SUBSTITUTE(IF(Plate!$H$9=0,IF(Plate!$G$9=0,IF(Plate!$F$9=0,IF(Plate!$E$9=0,IF(Plate!$D$9=0,IF(Plate!$C$9=0,Plate!$B$9,Plate!$C$9),Plate!$D$9),Plate!$E$9),Plate!$F$9),Plate!$G$9),Plate!$H$9),0,""),1,""),2,""),3,""),4,""),5,""),6,""),7,""),8,""),9,""),"^","")," ","")</f>
        <v>UnknownSample</v>
      </c>
      <c r="D32" s="30" t="s">
        <v>85</v>
      </c>
    </row>
    <row r="33" spans="1:4" x14ac:dyDescent="0.25">
      <c r="A33" s="29" t="str">
        <v>C8</v>
      </c>
      <c r="B33" s="53" t="str">
        <f>IF(_xlfn.TEXTJOIN(", ",TRUE,Probes7)="", _xlfn.TEXTJOIN(", ",TRUE,Probes), _xlfn.TEXTJOIN(", ",TRUE,Probes7))</f>
        <v>6.25 nM INFA, 12.5 nM INFB, 25 nM RSVA</v>
      </c>
      <c r="C33" s="30" t="str">
        <f>SUBSTITUTE(SUBSTITUTE(SUBSTITUTE(SUBSTITUTE(SUBSTITUTE(SUBSTITUTE(SUBSTITUTE(SUBSTITUTE(SUBSTITUTE(SUBSTITUTE(SUBSTITUTE(SUBSTITUTE(IF(Plate!$I$9=0,IF(Plate!$H$9=0,IF(Plate!$G$9=0,IF(Plate!$F$9=0,IF(Plate!$E$9=0,IF(Plate!$D$9=0,IF(Plate!$C$9=0,Plate!$B$9,Plate!$C$9),Plate!$D$9),Plate!$E$9),Plate!$F$9),Plate!$G$9),Plate!$H$9),Plate!$I$9),0,""),1,""),2,""),3,""),4,""),5,""),6,""),7,""),8,""),9,""),"^","")," ","")</f>
        <v>UnknownSample</v>
      </c>
      <c r="D33" s="30" t="s">
        <v>85</v>
      </c>
    </row>
    <row r="34" spans="1:4" x14ac:dyDescent="0.25">
      <c r="A34" s="29" t="str">
        <v>C9</v>
      </c>
      <c r="B34" s="53" t="str">
        <f>IF(_xlfn.TEXTJOIN(", ",TRUE,Probes7)="", _xlfn.TEXTJOIN(", ",TRUE,Probes), _xlfn.TEXTJOIN(", ",TRUE,Probes7))</f>
        <v>6.25 nM INFA, 12.5 nM INFB, 25 nM RSVA</v>
      </c>
      <c r="C34" s="30" t="str">
        <f>SUBSTITUTE(SUBSTITUTE(SUBSTITUTE(SUBSTITUTE(SUBSTITUTE(SUBSTITUTE(SUBSTITUTE(SUBSTITUTE(SUBSTITUTE(SUBSTITUTE(SUBSTITUTE(SUBSTITUTE(IF(Plate!$J$9=0,IF(Plate!$I$9=0,IF(Plate!$H$9=0,IF(Plate!$G$9=0,IF(Plate!$F$9=0,IF(Plate!$E$9=0,IF(Plate!$D$9=0,IF(Plate!$C$9=0,Plate!$B$9,Plate!$C$9),Plate!$D$9),Plate!$E$9),Plate!$F$9),Plate!$G$9),Plate!$H$9),Plate!$I$9),Plate!$J$9),0,""),1,""),2,""),3,""),4,""),5,""),6,""),7,""),8,""),9,""),"^","")," ","")</f>
        <v>UnknownSample</v>
      </c>
      <c r="D34" s="30" t="s">
        <v>85</v>
      </c>
    </row>
    <row r="35" spans="1:4" x14ac:dyDescent="0.25">
      <c r="A35" s="29" t="str">
        <v>C10</v>
      </c>
      <c r="B35" s="53" t="str">
        <f>IF(_xlfn.TEXTJOIN(", ",TRUE,Probes7)="", _xlfn.TEXTJOIN(", ",TRUE,Probes), _xlfn.TEXTJOIN(", ",TRUE,Probes7))</f>
        <v>6.25 nM INFA, 12.5 nM INFB, 25 nM RSVA</v>
      </c>
      <c r="C35" s="30" t="str">
        <f>SUBSTITUTE(SUBSTITUTE(SUBSTITUTE(SUBSTITUTE(SUBSTITUTE(SUBSTITUTE(SUBSTITUTE(SUBSTITUTE(SUBSTITUTE(SUBSTITUTE(SUBSTITUTE(SUBSTITUTE(IF(Plate!$K$9=0,IF(Plate!$J$9=0,IF(Plate!$I$9=0,IF(Plate!$H$9=0,IF(Plate!$G$9=0,IF(Plate!$F$9=0,IF(Plate!$E$9=0,IF(Plate!$D$9=0,IF(Plate!$C$9=0,Plate!$B$9,Plate!$C$9),Plate!$D$9),Plate!$E$9),Plate!$F$9),Plate!$G$9),Plate!$H$9),Plate!$I$9),Plate!$J$9),Plate!$K$9),0,""),1,""),2,""),3,""),4,""),5,""),6,""),7,""),8,""),9,""),"^","")," ","")</f>
        <v>UnknownSample</v>
      </c>
      <c r="D35" s="30" t="s">
        <v>85</v>
      </c>
    </row>
    <row r="36" spans="1:4" x14ac:dyDescent="0.25">
      <c r="A36" s="29" t="str">
        <v>C11</v>
      </c>
      <c r="B36" s="53" t="str">
        <f>IF(_xlfn.TEXTJOIN(", ",TRUE,Probes7)="", _xlfn.TEXTJOIN(", ",TRUE,Probes), _xlfn.TEXTJOIN(", ",TRUE,Probes7))</f>
        <v>6.25 nM INFA, 12.5 nM INFB, 25 nM RSVA</v>
      </c>
      <c r="C36" s="30" t="str">
        <f>SUBSTITUTE(SUBSTITUTE(SUBSTITUTE(SUBSTITUTE(SUBSTITUTE(SUBSTITUTE(SUBSTITUTE(SUBSTITUTE(SUBSTITUTE(SUBSTITUTE(SUBSTITUTE(SUBSTITUTE(IF(Plate!$L$9=0,IF(Plate!$K$9=0,IF(Plate!$J$9=0,IF(Plate!$I$9=0,IF(Plate!$H$9=0,IF(Plate!$G$9=0,IF(Plate!$F$9=0,IF(Plate!$E$9=0,IF(Plate!$D$9=0,IF(Plate!$C$9=0,Plate!$B$9,Plate!$C$9),Plate!$D$9),Plate!$E$9),Plate!$F$9),Plate!$G$9),Plate!$H$9),Plate!$I$9),Plate!$J$9),Plate!$K$9),Plate!$L$9),0,""),1,""),2,""),3,""),4,""),5,""),6,""),7,""),8,""),9,""),"^","")," ","")</f>
        <v>UnknownSample</v>
      </c>
      <c r="D36" s="30" t="s">
        <v>85</v>
      </c>
    </row>
    <row r="37" spans="1:4" x14ac:dyDescent="0.25">
      <c r="A37" s="29" t="str">
        <v>C12</v>
      </c>
      <c r="B37" s="53" t="str">
        <f>IF(_xlfn.TEXTJOIN(", ",TRUE,Probes7)="", _xlfn.TEXTJOIN(", ",TRUE,Probes), _xlfn.TEXTJOIN(", ",TRUE,Probes7))</f>
        <v>6.25 nM INFA, 12.5 nM INFB, 25 nM RSVA</v>
      </c>
      <c r="C37" s="30" t="str">
        <f>SUBSTITUTE(SUBSTITUTE(SUBSTITUTE(SUBSTITUTE(SUBSTITUTE(SUBSTITUTE(SUBSTITUTE(SUBSTITUTE(SUBSTITUTE(SUBSTITUTE(SUBSTITUTE(SUBSTITUTE(IF(Plate!$M$9=0,IF(Plate!$L$9=0,IF(Plate!$K$9=0,IF(Plate!$J$9=0,IF(Plate!$I$9=0,IF(Plate!$H$9=0,IF(Plate!$G$9=0,IF(Plate!$F$9=0,IF(Plate!$E$9=0,IF(Plate!$D$9=0,IF(Plate!$C$9=0,Plate!$B$9,Plate!$C$9),Plate!$D$9),Plate!$E$9),Plate!$F$9),Plate!$G$9),Plate!$H$9),Plate!$I$9),Plate!$J$9),Plate!$K$9),Plate!$L$9),Plate!$M$9),0,""),1,""),2,""),3,""),4,""),5,""),6,""),7,""),8,""),9,""),"^","")," ","")</f>
        <v>UnknownSample</v>
      </c>
      <c r="D37" s="30" t="s">
        <v>85</v>
      </c>
    </row>
    <row r="38" spans="1:4" x14ac:dyDescent="0.25">
      <c r="A38" t="str">
        <f t="array" ref="A38:A49">Plate!$A$10&amp;TRANSPOSE(Plate!$B$6:$M$6)</f>
        <v>D1</v>
      </c>
      <c r="B38" s="33" t="str">
        <f>_xlfn.TEXTJOIN(", ",TRUE,Probes)</f>
        <v>6.25 nM INFA, 12.5 nM INFB, 25 nM RSVA</v>
      </c>
      <c r="C38" s="30" t="str">
        <f>SUBSTITUTE(SUBSTITUTE(SUBSTITUTE(SUBSTITUTE(SUBSTITUTE(SUBSTITUTE(SUBSTITUTE(SUBSTITUTE(SUBSTITUTE(SUBSTITUTE(SUBSTITUTE(SUBSTITUTE(Plate!$B$10,0,""),1,""),2,""),3,""),4,""),5,""),6,""),7,""),8,""),9,""),"^","")," ","")</f>
        <v>UnknownSample</v>
      </c>
      <c r="D38" s="30" t="s">
        <v>85</v>
      </c>
    </row>
    <row r="39" spans="1:4" x14ac:dyDescent="0.25">
      <c r="A39" s="12" t="str">
        <v>D2</v>
      </c>
      <c r="B39" s="33" t="str">
        <f>_xlfn.TEXTJOIN(", ",TRUE,Probes)</f>
        <v>6.25 nM INFA, 12.5 nM INFB, 25 nM RSVA</v>
      </c>
      <c r="C39" s="30" t="str">
        <f>SUBSTITUTE(SUBSTITUTE(SUBSTITUTE(SUBSTITUTE(SUBSTITUTE(SUBSTITUTE(SUBSTITUTE(SUBSTITUTE(SUBSTITUTE(SUBSTITUTE(SUBSTITUTE(SUBSTITUTE(IF(Plate!$C$10=0,Plate!$B$10,Plate!$C$10),0,""),1,""),2,""),3,""),4,""),5,""),6,""),7,""),8,""),9,""),"^","")," ","")</f>
        <v>UnknownSample</v>
      </c>
      <c r="D39" s="30" t="s">
        <v>85</v>
      </c>
    </row>
    <row r="40" spans="1:4" x14ac:dyDescent="0.25">
      <c r="A40" s="13" t="str">
        <v>D3</v>
      </c>
      <c r="B40" s="33" t="str">
        <f>_xlfn.TEXTJOIN(", ",TRUE,Probes)</f>
        <v>6.25 nM INFA, 12.5 nM INFB, 25 nM RSVA</v>
      </c>
      <c r="C40" s="30" t="str">
        <f>SUBSTITUTE(SUBSTITUTE(SUBSTITUTE(SUBSTITUTE(SUBSTITUTE(SUBSTITUTE(SUBSTITUTE(SUBSTITUTE(SUBSTITUTE(SUBSTITUTE(SUBSTITUTE(SUBSTITUTE(IF(Plate!$D$10=0,IF(Plate!$C$10=0,Plate!$B$10,Plate!$C$10),Plate!$D$10),0,""),1,""),2,""),3,""),4,""),5,""),6,""),7,""),8,""),9,""),"^","")," ","")</f>
        <v>UnknownSample</v>
      </c>
      <c r="D40" s="30" t="s">
        <v>85</v>
      </c>
    </row>
    <row r="41" spans="1:4" x14ac:dyDescent="0.25">
      <c r="A41" s="13" t="str">
        <v>D4</v>
      </c>
      <c r="B41" s="33" t="str">
        <f>_xlfn.TEXTJOIN(", ",TRUE,Probes)</f>
        <v>6.25 nM INFA, 12.5 nM INFB, 25 nM RSVA</v>
      </c>
      <c r="C41" s="30" t="str">
        <f>SUBSTITUTE(SUBSTITUTE(SUBSTITUTE(SUBSTITUTE(SUBSTITUTE(SUBSTITUTE(SUBSTITUTE(SUBSTITUTE(SUBSTITUTE(SUBSTITUTE(SUBSTITUTE(SUBSTITUTE(IF(Plate!$E$10=0,IF(Plate!$D$10=0,IF(Plate!$C$10=0,Plate!$B$10,Plate!$C$10),Plate!$D$10),Plate!$E$10),0,""),1,""),2,""),3,""),4,""),5,""),6,""),7,""),8,""),9,""),"^","")," ","")</f>
        <v>UnknownSample</v>
      </c>
      <c r="D41" s="30" t="s">
        <v>85</v>
      </c>
    </row>
    <row r="42" spans="1:4" x14ac:dyDescent="0.25">
      <c r="A42" s="13" t="str">
        <v>D5</v>
      </c>
      <c r="B42" s="33" t="str">
        <f>_xlfn.TEXTJOIN(", ",TRUE,Probes)</f>
        <v>6.25 nM INFA, 12.5 nM INFB, 25 nM RSVA</v>
      </c>
      <c r="C42" s="30" t="str">
        <f>SUBSTITUTE(SUBSTITUTE(SUBSTITUTE(SUBSTITUTE(SUBSTITUTE(SUBSTITUTE(SUBSTITUTE(SUBSTITUTE(SUBSTITUTE(SUBSTITUTE(SUBSTITUTE(SUBSTITUTE(IF(Plate!$F$10=0,IF(Plate!$E$10=0,IF(Plate!$D$10=0,IF(Plate!$C$10=0,Plate!$B$10,Plate!$C$10),Plate!$D$10),Plate!$E$10),Plate!$F$10),0,""),1,""),2,""),3,""),4,""),5,""),6,""),7,""),8,""),9,""),"^","")," ","")</f>
        <v>UnknownSample</v>
      </c>
      <c r="D42" s="30" t="s">
        <v>85</v>
      </c>
    </row>
    <row r="43" spans="1:4" x14ac:dyDescent="0.25">
      <c r="A43" s="13" t="str">
        <v>D6</v>
      </c>
      <c r="B43" s="33" t="str">
        <f>_xlfn.TEXTJOIN(", ",TRUE,Probes)</f>
        <v>6.25 nM INFA, 12.5 nM INFB, 25 nM RSVA</v>
      </c>
      <c r="C43" s="30" t="str">
        <f>SUBSTITUTE(SUBSTITUTE(SUBSTITUTE(SUBSTITUTE(SUBSTITUTE(SUBSTITUTE(SUBSTITUTE(SUBSTITUTE(SUBSTITUTE(SUBSTITUTE(SUBSTITUTE(SUBSTITUTE(IF(Plate!$G$10=0,IF(Plate!$F$10=0,IF(Plate!$E$10=0,IF(Plate!$D$10=0,IF(Plate!$C$10=0,Plate!$B$10,Plate!$C$10),Plate!$D$10),Plate!$E$10),Plate!$F$10),Plate!$G$10),0,""),1,""),2,""),3,""),4,""),5,""),6,""),7,""),8,""),9,""),"^","")," ","")</f>
        <v>UnknownSample</v>
      </c>
      <c r="D43" s="30" t="s">
        <v>85</v>
      </c>
    </row>
    <row r="44" spans="1:4" x14ac:dyDescent="0.25">
      <c r="A44" t="str">
        <v>D7</v>
      </c>
      <c r="B44" s="53" t="str">
        <f>IF(_xlfn.TEXTJOIN(", ",TRUE,Probes7)="", _xlfn.TEXTJOIN(", ",TRUE,Probes), _xlfn.TEXTJOIN(", ",TRUE,Probes7))</f>
        <v>6.25 nM INFA, 12.5 nM INFB, 25 nM RSVA</v>
      </c>
      <c r="C44" s="30" t="str">
        <f>SUBSTITUTE(SUBSTITUTE(SUBSTITUTE(SUBSTITUTE(SUBSTITUTE(SUBSTITUTE(SUBSTITUTE(SUBSTITUTE(SUBSTITUTE(SUBSTITUTE(SUBSTITUTE(SUBSTITUTE(IF(Plate!$H$10=0,IF(Plate!$G$10=0,IF(Plate!$F$10=0,IF(Plate!$E$10=0,IF(Plate!$D$10=0,IF(Plate!$C$10=0,Plate!$B$10,Plate!$C$10),Plate!$D$10),Plate!$E$10),Plate!$F$10),Plate!$G$10),Plate!$H$10),0,""),1,""),2,""),3,""),4,""),5,""),6,""),7,""),8,""),9,""),"^","")," ","")</f>
        <v>UnknownSample</v>
      </c>
      <c r="D44" s="30" t="s">
        <v>85</v>
      </c>
    </row>
    <row r="45" spans="1:4" x14ac:dyDescent="0.25">
      <c r="A45" t="str">
        <v>D8</v>
      </c>
      <c r="B45" s="53" t="str">
        <f>IF(_xlfn.TEXTJOIN(", ",TRUE,Probes7)="", _xlfn.TEXTJOIN(", ",TRUE,Probes), _xlfn.TEXTJOIN(", ",TRUE,Probes7))</f>
        <v>6.25 nM INFA, 12.5 nM INFB, 25 nM RSVA</v>
      </c>
      <c r="C45" s="30" t="str">
        <f>SUBSTITUTE(SUBSTITUTE(SUBSTITUTE(SUBSTITUTE(SUBSTITUTE(SUBSTITUTE(SUBSTITUTE(SUBSTITUTE(SUBSTITUTE(SUBSTITUTE(SUBSTITUTE(SUBSTITUTE(IF(Plate!$I$10=0,IF(Plate!$H$10=0,IF(Plate!$G$10=0,IF(Plate!$F$10=0,IF(Plate!$E$10=0,IF(Plate!$D$10=0,IF(Plate!$C$10=0,Plate!$B$10,Plate!$C$10),Plate!$D$10),Plate!$E$10),Plate!$F$10),Plate!$G$10),Plate!$H$10),Plate!$I$10),0,""),1,""),2,""),3,""),4,""),5,""),6,""),7,""),8,""),9,""),"^","")," ","")</f>
        <v>UnknownSample</v>
      </c>
      <c r="D45" s="30" t="s">
        <v>85</v>
      </c>
    </row>
    <row r="46" spans="1:4" x14ac:dyDescent="0.25">
      <c r="A46" t="str">
        <v>D9</v>
      </c>
      <c r="B46" s="53" t="str">
        <f>IF(_xlfn.TEXTJOIN(", ",TRUE,Probes7)="", _xlfn.TEXTJOIN(", ",TRUE,Probes), _xlfn.TEXTJOIN(", ",TRUE,Probes7))</f>
        <v>6.25 nM INFA, 12.5 nM INFB, 25 nM RSVA</v>
      </c>
      <c r="C46" s="30" t="str">
        <f>SUBSTITUTE(SUBSTITUTE(SUBSTITUTE(SUBSTITUTE(SUBSTITUTE(SUBSTITUTE(SUBSTITUTE(SUBSTITUTE(SUBSTITUTE(SUBSTITUTE(SUBSTITUTE(SUBSTITUTE(IF(Plate!$J$10=0,IF(Plate!$I$10=0,IF(Plate!$H$10=0,IF(Plate!$G$10=0,IF(Plate!$F$10=0,IF(Plate!$E$10=0,IF(Plate!$D$10=0,IF(Plate!$C$10=0,Plate!$B$10,Plate!$C$10),Plate!$D$10),Plate!$E$10),Plate!$F$10),Plate!$G$10),Plate!$H$10),Plate!$I$10),Plate!$J$10),0,""),1,""),2,""),3,""),4,""),5,""),6,""),7,""),8,""),9,""),"^","")," ","")</f>
        <v>UnknownSample</v>
      </c>
      <c r="D46" s="30" t="s">
        <v>85</v>
      </c>
    </row>
    <row r="47" spans="1:4" x14ac:dyDescent="0.25">
      <c r="A47" t="str">
        <v>D10</v>
      </c>
      <c r="B47" s="53" t="str">
        <f>IF(_xlfn.TEXTJOIN(", ",TRUE,Probes7)="", _xlfn.TEXTJOIN(", ",TRUE,Probes), _xlfn.TEXTJOIN(", ",TRUE,Probes7))</f>
        <v>6.25 nM INFA, 12.5 nM INFB, 25 nM RSVA</v>
      </c>
      <c r="C47" s="30" t="str">
        <f>SUBSTITUTE(SUBSTITUTE(SUBSTITUTE(SUBSTITUTE(SUBSTITUTE(SUBSTITUTE(SUBSTITUTE(SUBSTITUTE(SUBSTITUTE(SUBSTITUTE(SUBSTITUTE(SUBSTITUTE(IF(Plate!$K$10=0,IF(Plate!$J$10=0,IF(Plate!$I$10=0,IF(Plate!$H$10=0,IF(Plate!$G$10=0,IF(Plate!$F$10=0,IF(Plate!$E$10=0,IF(Plate!$D$10=0,IF(Plate!$C$10=0,Plate!$B$10,Plate!$C$10),Plate!$D$10),Plate!$E$10),Plate!$F$10),Plate!$G$10),Plate!$H$10),Plate!$I$10),Plate!$J$10),Plate!$K$10),0,""),1,""),2,""),3,""),4,""),5,""),6,""),7,""),8,""),9,""),"^","")," ","")</f>
        <v>UnknownSample</v>
      </c>
      <c r="D47" s="30" t="s">
        <v>85</v>
      </c>
    </row>
    <row r="48" spans="1:4" x14ac:dyDescent="0.25">
      <c r="A48" t="str">
        <v>D11</v>
      </c>
      <c r="B48" s="53" t="str">
        <f>IF(_xlfn.TEXTJOIN(", ",TRUE,Probes7)="", _xlfn.TEXTJOIN(", ",TRUE,Probes), _xlfn.TEXTJOIN(", ",TRUE,Probes7))</f>
        <v>6.25 nM INFA, 12.5 nM INFB, 25 nM RSVA</v>
      </c>
      <c r="C48" s="30" t="str">
        <f>SUBSTITUTE(SUBSTITUTE(SUBSTITUTE(SUBSTITUTE(SUBSTITUTE(SUBSTITUTE(SUBSTITUTE(SUBSTITUTE(SUBSTITUTE(SUBSTITUTE(SUBSTITUTE(SUBSTITUTE(IF(Plate!$L$10=0,IF(Plate!$K$10=0,IF(Plate!$J$10=0,IF(Plate!$I$10=0,IF(Plate!$H$10=0,IF(Plate!$G$10=0,IF(Plate!$F$10=0,IF(Plate!$E$10=0,IF(Plate!$D$10=0,IF(Plate!$C$10=0,Plate!$B$10,Plate!$C$10),Plate!$D$10),Plate!$E$10),Plate!$F$10),Plate!$G$10),Plate!$H$10),Plate!$I$10),Plate!$J$10),Plate!$K$10),Plate!$L$10),0,""),1,""),2,""),3,""),4,""),5,""),6,""),7,""),8,""),9,""),"^","")," ","")</f>
        <v>UnknownSample</v>
      </c>
      <c r="D48" s="30" t="s">
        <v>85</v>
      </c>
    </row>
    <row r="49" spans="1:4" x14ac:dyDescent="0.25">
      <c r="A49" t="str">
        <v>D12</v>
      </c>
      <c r="B49" s="53" t="str">
        <f>IF(_xlfn.TEXTJOIN(", ",TRUE,Probes7)="", _xlfn.TEXTJOIN(", ",TRUE,Probes), _xlfn.TEXTJOIN(", ",TRUE,Probes7))</f>
        <v>6.25 nM INFA, 12.5 nM INFB, 25 nM RSVA</v>
      </c>
      <c r="C49" s="30" t="str">
        <f>SUBSTITUTE(SUBSTITUTE(SUBSTITUTE(SUBSTITUTE(SUBSTITUTE(SUBSTITUTE(SUBSTITUTE(SUBSTITUTE(SUBSTITUTE(SUBSTITUTE(SUBSTITUTE(SUBSTITUTE(IF(Plate!$M$10=0,IF(Plate!$L$10=0,IF(Plate!$K$10=0,IF(Plate!$J$10=0,IF(Plate!$I$10=0,IF(Plate!$H$10=0,IF(Plate!$G$10=0,IF(Plate!$F$10=0,IF(Plate!$E$10=0,IF(Plate!$D$10=0,IF(Plate!$C$10=0,Plate!$B$10,Plate!$C$10),Plate!$D$10),Plate!$E$10),Plate!$F$10),Plate!$G$10),Plate!$H$10),Plate!$I$10),Plate!$J$10),Plate!$K$10),Plate!$L$10),Plate!$M$10),0,""),1,""),2,""),3,""),4,""),5,""),6,""),7,""),8,""),9,""),"^","")," ","")</f>
        <v>UnknownSample</v>
      </c>
      <c r="D49" s="30" t="s">
        <v>85</v>
      </c>
    </row>
    <row r="50" spans="1:4" x14ac:dyDescent="0.25">
      <c r="A50" t="str">
        <f t="array" ref="A50:A61">Plate!$A$11&amp;TRANSPOSE(Plate!$B$6:$M$6)</f>
        <v>E1</v>
      </c>
      <c r="B50" s="33" t="str">
        <f>_xlfn.TEXTJOIN(", ",TRUE,Probes)</f>
        <v>6.25 nM INFA, 12.5 nM INFB, 25 nM RSVA</v>
      </c>
      <c r="C50" s="30" t="str">
        <f>SUBSTITUTE(SUBSTITUTE(SUBSTITUTE(SUBSTITUTE(SUBSTITUTE(SUBSTITUTE(SUBSTITUTE(SUBSTITUTE(SUBSTITUTE(SUBSTITUTE(SUBSTITUTE(SUBSTITUTE(Plate!$B$11,0,""),1,""),2,""),3,""),4,""),5,""),6,""),7,""),8,""),9,""),"^","")," ","")</f>
        <v>UnknownSample</v>
      </c>
      <c r="D50" s="30" t="s">
        <v>84</v>
      </c>
    </row>
    <row r="51" spans="1:4" x14ac:dyDescent="0.25">
      <c r="A51" t="str">
        <v>E2</v>
      </c>
      <c r="B51" s="33" t="str">
        <f>_xlfn.TEXTJOIN(", ",TRUE,Probes)</f>
        <v>6.25 nM INFA, 12.5 nM INFB, 25 nM RSVA</v>
      </c>
      <c r="C51" s="30" t="str">
        <f>SUBSTITUTE(SUBSTITUTE(SUBSTITUTE(SUBSTITUTE(SUBSTITUTE(SUBSTITUTE(SUBSTITUTE(SUBSTITUTE(SUBSTITUTE(SUBSTITUTE(SUBSTITUTE(SUBSTITUTE(IF(Plate!$C$11=0,Plate!$B$11,Plate!$C$11),0,""),1,""),2,""),3,""),4,""),5,""),6,""),7,""),8,""),9,""),"^","")," ","")</f>
        <v>UnknownSample</v>
      </c>
      <c r="D51" s="30" t="s">
        <v>84</v>
      </c>
    </row>
    <row r="52" spans="1:4" x14ac:dyDescent="0.25">
      <c r="A52" t="str">
        <v>E3</v>
      </c>
      <c r="B52" s="33" t="str">
        <f>_xlfn.TEXTJOIN(", ",TRUE,Probes)</f>
        <v>6.25 nM INFA, 12.5 nM INFB, 25 nM RSVA</v>
      </c>
      <c r="C52" s="30" t="str">
        <f>SUBSTITUTE(SUBSTITUTE(SUBSTITUTE(SUBSTITUTE(SUBSTITUTE(SUBSTITUTE(SUBSTITUTE(SUBSTITUTE(SUBSTITUTE(SUBSTITUTE(SUBSTITUTE(SUBSTITUTE(IF(Plate!$D$11=0,IF(Plate!$C$11=0,Plate!$B$11,Plate!$C$11),Plate!$D$11),0,""),1,""),2,""),3,""),4,""),5,""),6,""),7,""),8,""),9,""),"^","")," ","")</f>
        <v>UnknownSample</v>
      </c>
      <c r="D52" s="30" t="s">
        <v>84</v>
      </c>
    </row>
    <row r="53" spans="1:4" x14ac:dyDescent="0.25">
      <c r="A53" t="str">
        <v>E4</v>
      </c>
      <c r="B53" s="33" t="str">
        <f>_xlfn.TEXTJOIN(", ",TRUE,Probes)</f>
        <v>6.25 nM INFA, 12.5 nM INFB, 25 nM RSVA</v>
      </c>
      <c r="C53" s="30" t="str">
        <f>SUBSTITUTE(SUBSTITUTE(SUBSTITUTE(SUBSTITUTE(SUBSTITUTE(SUBSTITUTE(SUBSTITUTE(SUBSTITUTE(SUBSTITUTE(SUBSTITUTE(SUBSTITUTE(SUBSTITUTE(IF(Plate!$E$11=0,IF(Plate!$D$11=0,IF(Plate!$C$11=0,Plate!$B$11,Plate!$C$11),Plate!$D$11),Plate!$E$11),0,""),1,""),2,""),3,""),4,""),5,""),6,""),7,""),8,""),9,""),"^","")," ","")</f>
        <v>UnknownSample</v>
      </c>
      <c r="D53" s="30" t="s">
        <v>84</v>
      </c>
    </row>
    <row r="54" spans="1:4" x14ac:dyDescent="0.25">
      <c r="A54" t="str">
        <v>E5</v>
      </c>
      <c r="B54" s="33" t="str">
        <f>_xlfn.TEXTJOIN(", ",TRUE,Probes)</f>
        <v>6.25 nM INFA, 12.5 nM INFB, 25 nM RSVA</v>
      </c>
      <c r="C54" s="30" t="str">
        <f>SUBSTITUTE(SUBSTITUTE(SUBSTITUTE(SUBSTITUTE(SUBSTITUTE(SUBSTITUTE(SUBSTITUTE(SUBSTITUTE(SUBSTITUTE(SUBSTITUTE(SUBSTITUTE(SUBSTITUTE(IF(Plate!$F$11=0,IF(Plate!$E$11=0,IF(Plate!$D$11=0,IF(Plate!$C$11=0,Plate!$B$11,Plate!$C$11),Plate!$D$11),Plate!$E$11),Plate!$F$11),0,""),1,""),2,""),3,""),4,""),5,""),6,""),7,""),8,""),9,""),"^","")," ","")</f>
        <v>UnknownSample</v>
      </c>
      <c r="D54" s="30" t="s">
        <v>84</v>
      </c>
    </row>
    <row r="55" spans="1:4" x14ac:dyDescent="0.25">
      <c r="A55" t="str">
        <v>E6</v>
      </c>
      <c r="B55" s="33" t="str">
        <f>_xlfn.TEXTJOIN(", ",TRUE,Probes)</f>
        <v>6.25 nM INFA, 12.5 nM INFB, 25 nM RSVA</v>
      </c>
      <c r="C55" s="30" t="str">
        <f>SUBSTITUTE(SUBSTITUTE(SUBSTITUTE(SUBSTITUTE(SUBSTITUTE(SUBSTITUTE(SUBSTITUTE(SUBSTITUTE(SUBSTITUTE(SUBSTITUTE(SUBSTITUTE(SUBSTITUTE(IF(Plate!$G$11=0,IF(Plate!$F$11=0,IF(Plate!$E$11=0,IF(Plate!$D$11=0,IF(Plate!$C$11=0,Plate!$B$11,Plate!$C$11),Plate!$D$11),Plate!$E$11),Plate!$F$11),Plate!$G$11),0,""),1,""),2,""),3,""),4,""),5,""),6,""),7,""),8,""),9,""),"^","")," ","")</f>
        <v>UnknownSample</v>
      </c>
      <c r="D55" s="30" t="s">
        <v>84</v>
      </c>
    </row>
    <row r="56" spans="1:4" x14ac:dyDescent="0.25">
      <c r="A56" t="str">
        <v>E7</v>
      </c>
      <c r="B56" s="53" t="str">
        <f>IF(_xlfn.TEXTJOIN(", ",TRUE,Probes7)="", _xlfn.TEXTJOIN(", ",TRUE,Probes), _xlfn.TEXTJOIN(", ",TRUE,Probes7))</f>
        <v>6.25 nM INFA, 12.5 nM INFB, 25 nM RSVA</v>
      </c>
      <c r="C56" s="30" t="str">
        <f>SUBSTITUTE(SUBSTITUTE(SUBSTITUTE(SUBSTITUTE(SUBSTITUTE(SUBSTITUTE(SUBSTITUTE(SUBSTITUTE(SUBSTITUTE(SUBSTITUTE(SUBSTITUTE(SUBSTITUTE(IF(Plate!$H$11=0,IF(Plate!$G$11=0,IF(Plate!$F$11=0,IF(Plate!$E$11=0,IF(Plate!$D$11=0,IF(Plate!$C$11=0,Plate!$B$11,Plate!$C$11),Plate!$D$11),Plate!$E$11),Plate!$F$11),Plate!$G$11),Plate!$H$11),0,""),1,""),2,""),3,""),4,""),5,""),6,""),7,""),8,""),9,""),"^","")," ","")</f>
        <v>UnknownSample</v>
      </c>
      <c r="D56" s="30" t="s">
        <v>85</v>
      </c>
    </row>
    <row r="57" spans="1:4" x14ac:dyDescent="0.25">
      <c r="A57" t="str">
        <v>E8</v>
      </c>
      <c r="B57" s="53" t="str">
        <f>IF(_xlfn.TEXTJOIN(", ",TRUE,Probes7)="", _xlfn.TEXTJOIN(", ",TRUE,Probes), _xlfn.TEXTJOIN(", ",TRUE,Probes7))</f>
        <v>6.25 nM INFA, 12.5 nM INFB, 25 nM RSVA</v>
      </c>
      <c r="C57" s="30" t="str">
        <f>SUBSTITUTE(SUBSTITUTE(SUBSTITUTE(SUBSTITUTE(SUBSTITUTE(SUBSTITUTE(SUBSTITUTE(SUBSTITUTE(SUBSTITUTE(SUBSTITUTE(SUBSTITUTE(SUBSTITUTE(IF(Plate!$I$11=0,IF(Plate!$H$11=0,IF(Plate!$G$11=0,IF(Plate!$F$11=0,IF(Plate!$E$11=0,IF(Plate!$D$11=0,IF(Plate!$C$11=0,Plate!$B$11,Plate!$C$11),Plate!$D$11),Plate!$E$11),Plate!$F$11),Plate!$G$11),Plate!$H$11),Plate!$I$11),0,""),1,""),2,""),3,""),4,""),5,""),6,""),7,""),8,""),9,""),"^","")," ","")</f>
        <v>UnknownSample</v>
      </c>
      <c r="D57" s="30" t="s">
        <v>85</v>
      </c>
    </row>
    <row r="58" spans="1:4" x14ac:dyDescent="0.25">
      <c r="A58" t="str">
        <v>E9</v>
      </c>
      <c r="B58" s="53" t="str">
        <f>IF(_xlfn.TEXTJOIN(", ",TRUE,Probes7)="", _xlfn.TEXTJOIN(", ",TRUE,Probes), _xlfn.TEXTJOIN(", ",TRUE,Probes7))</f>
        <v>6.25 nM INFA, 12.5 nM INFB, 25 nM RSVA</v>
      </c>
      <c r="C58" s="30" t="str">
        <f>SUBSTITUTE(SUBSTITUTE(SUBSTITUTE(SUBSTITUTE(SUBSTITUTE(SUBSTITUTE(SUBSTITUTE(SUBSTITUTE(SUBSTITUTE(SUBSTITUTE(SUBSTITUTE(SUBSTITUTE(IF(Plate!$J$11=0,IF(Plate!$I$11=0,IF(Plate!$H$11=0,IF(Plate!$G$11=0,IF(Plate!$F$11=0,IF(Plate!$E$11=0,IF(Plate!$D$11=0,IF(Plate!$C$11=0,Plate!$B$11,Plate!$C$11),Plate!$D$11),Plate!$E$11),Plate!$F$11),Plate!$G$11),Plate!$H$11),Plate!$I$11),Plate!$J$11),0,""),1,""),2,""),3,""),4,""),5,""),6,""),7,""),8,""),9,""),"^","")," ","")</f>
        <v>UnknownSample</v>
      </c>
      <c r="D58" s="30" t="s">
        <v>85</v>
      </c>
    </row>
    <row r="59" spans="1:4" x14ac:dyDescent="0.25">
      <c r="A59" t="str">
        <v>E10</v>
      </c>
      <c r="B59" s="53" t="str">
        <f>IF(_xlfn.TEXTJOIN(", ",TRUE,Probes7)="", _xlfn.TEXTJOIN(", ",TRUE,Probes), _xlfn.TEXTJOIN(", ",TRUE,Probes7))</f>
        <v>6.25 nM INFA, 12.5 nM INFB, 25 nM RSVA</v>
      </c>
      <c r="C59" s="30" t="str">
        <f>SUBSTITUTE(SUBSTITUTE(SUBSTITUTE(SUBSTITUTE(SUBSTITUTE(SUBSTITUTE(SUBSTITUTE(SUBSTITUTE(SUBSTITUTE(SUBSTITUTE(SUBSTITUTE(SUBSTITUTE(IF(Plate!$K$11=0,IF(Plate!$J$11=0,IF(Plate!$I$11=0,IF(Plate!$H$11=0,IF(Plate!$G$11=0,IF(Plate!$F$11=0,IF(Plate!$E$11=0,IF(Plate!$D$11=0,IF(Plate!$C$11=0,Plate!$B$11,Plate!$C$11),Plate!$D$11),Plate!$E$11),Plate!$F$11),Plate!$G$11),Plate!$H$11),Plate!$I$11),Plate!$J$11),Plate!$K$11),0,""),1,""),2,""),3,""),4,""),5,""),6,""),7,""),8,""),9,""),"^","")," ","")</f>
        <v>UnknownSample</v>
      </c>
      <c r="D59" s="30" t="s">
        <v>85</v>
      </c>
    </row>
    <row r="60" spans="1:4" x14ac:dyDescent="0.25">
      <c r="A60" t="str">
        <v>E11</v>
      </c>
      <c r="B60" s="53" t="str">
        <f>IF(_xlfn.TEXTJOIN(", ",TRUE,Probes7)="", _xlfn.TEXTJOIN(", ",TRUE,Probes), _xlfn.TEXTJOIN(", ",TRUE,Probes7))</f>
        <v>6.25 nM INFA, 12.5 nM INFB, 25 nM RSVA</v>
      </c>
      <c r="C60" s="30" t="str">
        <f>SUBSTITUTE(SUBSTITUTE(SUBSTITUTE(SUBSTITUTE(SUBSTITUTE(SUBSTITUTE(SUBSTITUTE(SUBSTITUTE(SUBSTITUTE(SUBSTITUTE(SUBSTITUTE(SUBSTITUTE(IF(Plate!$L$11=0,IF(Plate!$K$11=0,IF(Plate!$J$11=0,IF(Plate!$I$11=0,IF(Plate!$H$11=0,IF(Plate!$G$11=0,IF(Plate!$F$11=0,IF(Plate!$E$11=0,IF(Plate!$D$11=0,IF(Plate!$C$11=0,Plate!$B$11,Plate!$C$11),Plate!$D$11),Plate!$E$11),Plate!$F$11),Plate!$G$11),Plate!$H$11),Plate!$I$11),Plate!$J$11),Plate!$K$11),Plate!$L$11),0,""),1,""),2,""),3,""),4,""),5,""),6,""),7,""),8,""),9,""),"^","")," ","")</f>
        <v>UnknownSample</v>
      </c>
      <c r="D60" s="30" t="s">
        <v>85</v>
      </c>
    </row>
    <row r="61" spans="1:4" x14ac:dyDescent="0.25">
      <c r="A61" t="str">
        <v>E12</v>
      </c>
      <c r="B61" s="53" t="str">
        <f>IF(_xlfn.TEXTJOIN(", ",TRUE,Probes7)="", _xlfn.TEXTJOIN(", ",TRUE,Probes), _xlfn.TEXTJOIN(", ",TRUE,Probes7))</f>
        <v>6.25 nM INFA, 12.5 nM INFB, 25 nM RSVA</v>
      </c>
      <c r="C61" s="30" t="str">
        <f>SUBSTITUTE(SUBSTITUTE(SUBSTITUTE(SUBSTITUTE(SUBSTITUTE(SUBSTITUTE(SUBSTITUTE(SUBSTITUTE(SUBSTITUTE(SUBSTITUTE(SUBSTITUTE(SUBSTITUTE(IF(Plate!$M$11=0,IF(Plate!$L$11=0,IF(Plate!$K$11=0,IF(Plate!$J$11=0,IF(Plate!$I$11=0,IF(Plate!$H$11=0,IF(Plate!$G$11=0,IF(Plate!$F$11=0,IF(Plate!$E$11=0,IF(Plate!$D$11=0,IF(Plate!$C$11=0,Plate!$B$11,Plate!$C$11),Plate!$D$11),Plate!$E$11),Plate!$F$11),Plate!$G$11),Plate!$H$11),Plate!$I$11),Plate!$J$11),Plate!$K$11),Plate!$L$11),Plate!$M$11),0,""),1,""),2,""),3,""),4,""),5,""),6,""),7,""),8,""),9,""),"^","")," ","")</f>
        <v>UnknownSample</v>
      </c>
      <c r="D61" s="30" t="s">
        <v>85</v>
      </c>
    </row>
    <row r="62" spans="1:4" x14ac:dyDescent="0.25">
      <c r="A62" t="str">
        <f t="array" ref="A62:A73">Plate!$A$12&amp;TRANSPOSE(Plate!$B$6:$M$6)</f>
        <v>F1</v>
      </c>
      <c r="B62" s="33" t="str">
        <f>_xlfn.TEXTJOIN(", ",TRUE,Probes)</f>
        <v>6.25 nM INFA, 12.5 nM INFB, 25 nM RSVA</v>
      </c>
      <c r="C62" s="30" t="str">
        <f>SUBSTITUTE(SUBSTITUTE(SUBSTITUTE(SUBSTITUTE(SUBSTITUTE(SUBSTITUTE(SUBSTITUTE(SUBSTITUTE(SUBSTITUTE(SUBSTITUTE(SUBSTITUTE(SUBSTITUTE(Plate!$B$12,0,""),1,""),2,""),3,""),4,""),5,""),6,""),7,""),8,""),9,""),"^","")," ","")</f>
        <v>UnknownSample</v>
      </c>
      <c r="D62" s="30" t="s">
        <v>85</v>
      </c>
    </row>
    <row r="63" spans="1:4" x14ac:dyDescent="0.25">
      <c r="A63" t="str">
        <v>F2</v>
      </c>
      <c r="B63" s="33" t="str">
        <f>_xlfn.TEXTJOIN(", ",TRUE,Probes)</f>
        <v>6.25 nM INFA, 12.5 nM INFB, 25 nM RSVA</v>
      </c>
      <c r="C63" s="30" t="str">
        <f>SUBSTITUTE(SUBSTITUTE(SUBSTITUTE(SUBSTITUTE(SUBSTITUTE(SUBSTITUTE(SUBSTITUTE(SUBSTITUTE(SUBSTITUTE(SUBSTITUTE(SUBSTITUTE(SUBSTITUTE(IF(Plate!$C$12=0,Plate!$B$12,Plate!$C$12),0,""),1,""),2,""),3,""),4,""),5,""),6,""),7,""),8,""),9,""),"^","")," ","")</f>
        <v>UnknownSample</v>
      </c>
      <c r="D63" s="30" t="s">
        <v>85</v>
      </c>
    </row>
    <row r="64" spans="1:4" x14ac:dyDescent="0.25">
      <c r="A64" t="str">
        <v>F3</v>
      </c>
      <c r="B64" s="33" t="str">
        <f>_xlfn.TEXTJOIN(", ",TRUE,Probes)</f>
        <v>6.25 nM INFA, 12.5 nM INFB, 25 nM RSVA</v>
      </c>
      <c r="C64" s="30" t="str">
        <f>SUBSTITUTE(SUBSTITUTE(SUBSTITUTE(SUBSTITUTE(SUBSTITUTE(SUBSTITUTE(SUBSTITUTE(SUBSTITUTE(SUBSTITUTE(SUBSTITUTE(SUBSTITUTE(SUBSTITUTE(IF(Plate!$D$12=0,IF(Plate!$C$12=0,Plate!$B$12,Plate!$C$12),Plate!$D$12),0,""),1,""),2,""),3,""),4,""),5,""),6,""),7,""),8,""),9,""),"^","")," ","")</f>
        <v>UnknownSample</v>
      </c>
      <c r="D64" s="30" t="s">
        <v>85</v>
      </c>
    </row>
    <row r="65" spans="1:4" x14ac:dyDescent="0.25">
      <c r="A65" t="str">
        <v>F4</v>
      </c>
      <c r="B65" s="33" t="str">
        <f>_xlfn.TEXTJOIN(", ",TRUE,Probes)</f>
        <v>6.25 nM INFA, 12.5 nM INFB, 25 nM RSVA</v>
      </c>
      <c r="C65" s="30" t="str">
        <f>SUBSTITUTE(SUBSTITUTE(SUBSTITUTE(SUBSTITUTE(SUBSTITUTE(SUBSTITUTE(SUBSTITUTE(SUBSTITUTE(SUBSTITUTE(SUBSTITUTE(SUBSTITUTE(SUBSTITUTE(IF(Plate!$E$12=0,IF(Plate!$D$12=0,IF(Plate!$C$12=0,Plate!$B$12,Plate!$C$12),Plate!$D$12),Plate!$E$12),0,""),1,""),2,""),3,""),4,""),5,""),6,""),7,""),8,""),9,""),"^","")," ","")</f>
        <v>UnknownSample</v>
      </c>
      <c r="D65" s="30" t="s">
        <v>85</v>
      </c>
    </row>
    <row r="66" spans="1:4" x14ac:dyDescent="0.25">
      <c r="A66" t="str">
        <v>F5</v>
      </c>
      <c r="B66" s="33" t="str">
        <f>_xlfn.TEXTJOIN(", ",TRUE,Probes)</f>
        <v>6.25 nM INFA, 12.5 nM INFB, 25 nM RSVA</v>
      </c>
      <c r="C66" s="30" t="str">
        <f>SUBSTITUTE(SUBSTITUTE(SUBSTITUTE(SUBSTITUTE(SUBSTITUTE(SUBSTITUTE(SUBSTITUTE(SUBSTITUTE(SUBSTITUTE(SUBSTITUTE(SUBSTITUTE(SUBSTITUTE(IF(Plate!$F$12=0,IF(Plate!$E$12=0,IF(Plate!$D$12=0,IF(Plate!$C$12=0,Plate!$B$12,Plate!$C$12),Plate!$D$12),Plate!$E$12),Plate!$F$12),0,""),1,""),2,""),3,""),4,""),5,""),6,""),7,""),8,""),9,""),"^","")," ","")</f>
        <v>UnknownSample</v>
      </c>
      <c r="D66" s="30" t="s">
        <v>85</v>
      </c>
    </row>
    <row r="67" spans="1:4" x14ac:dyDescent="0.25">
      <c r="A67" t="str">
        <v>F6</v>
      </c>
      <c r="B67" s="33" t="str">
        <f>_xlfn.TEXTJOIN(", ",TRUE,Probes)</f>
        <v>6.25 nM INFA, 12.5 nM INFB, 25 nM RSVA</v>
      </c>
      <c r="C67" s="30" t="str">
        <f>SUBSTITUTE(SUBSTITUTE(SUBSTITUTE(SUBSTITUTE(SUBSTITUTE(SUBSTITUTE(SUBSTITUTE(SUBSTITUTE(SUBSTITUTE(SUBSTITUTE(SUBSTITUTE(SUBSTITUTE(IF(Plate!$G$12=0,IF(Plate!$F$12=0,IF(Plate!$E$12=0,IF(Plate!$D$12=0,IF(Plate!$C$12=0,Plate!$B$12,Plate!$C$12),Plate!$D$12),Plate!$E$12),Plate!$F$12),Plate!$G$12),0,""),1,""),2,""),3,""),4,""),5,""),6,""),7,""),8,""),9,""),"^","")," ","")</f>
        <v>UnknownSample</v>
      </c>
      <c r="D67" s="30" t="s">
        <v>85</v>
      </c>
    </row>
    <row r="68" spans="1:4" x14ac:dyDescent="0.25">
      <c r="A68" t="str">
        <v>F7</v>
      </c>
      <c r="B68" s="53" t="str">
        <f>IF(_xlfn.TEXTJOIN(", ",TRUE,Probes7)="", _xlfn.TEXTJOIN(", ",TRUE,Probes), _xlfn.TEXTJOIN(", ",TRUE,Probes7))</f>
        <v>6.25 nM INFA, 12.5 nM INFB, 25 nM RSVA</v>
      </c>
      <c r="C68" s="30" t="str">
        <f>SUBSTITUTE(SUBSTITUTE(SUBSTITUTE(SUBSTITUTE(SUBSTITUTE(SUBSTITUTE(SUBSTITUTE(SUBSTITUTE(SUBSTITUTE(SUBSTITUTE(SUBSTITUTE(SUBSTITUTE(IF(Plate!$H$12=0,IF(Plate!$G$12=0,IF(Plate!$F$12=0,IF(Plate!$E$12=0,IF(Plate!$D$12=0,IF(Plate!$C$12=0,Plate!$B$12,Plate!$C$12),Plate!$D$12),Plate!$E$12),Plate!$F$12),Plate!$G$12),Plate!$H$12),0,""),1,""),2,""),3,""),4,""),5,""),6,""),7,""),8,""),9,""),"^","")," ","")</f>
        <v>UnknownSample</v>
      </c>
      <c r="D68" s="30" t="s">
        <v>85</v>
      </c>
    </row>
    <row r="69" spans="1:4" x14ac:dyDescent="0.25">
      <c r="A69" t="str">
        <v>F8</v>
      </c>
      <c r="B69" s="53" t="str">
        <f>IF(_xlfn.TEXTJOIN(", ",TRUE,Probes7)="", _xlfn.TEXTJOIN(", ",TRUE,Probes), _xlfn.TEXTJOIN(", ",TRUE,Probes7))</f>
        <v>6.25 nM INFA, 12.5 nM INFB, 25 nM RSVA</v>
      </c>
      <c r="C69" s="30" t="str">
        <f>SUBSTITUTE(SUBSTITUTE(SUBSTITUTE(SUBSTITUTE(SUBSTITUTE(SUBSTITUTE(SUBSTITUTE(SUBSTITUTE(SUBSTITUTE(SUBSTITUTE(SUBSTITUTE(SUBSTITUTE(IF(Plate!$I$12=0,IF(Plate!$H$12=0,IF(Plate!$G$12=0,IF(Plate!$F$12=0,IF(Plate!$E$12=0,IF(Plate!$D$12=0,IF(Plate!$C$12=0,Plate!$B$12,Plate!$C$12),Plate!$D$12),Plate!$E$12),Plate!$F$12),Plate!$G$12),Plate!$H$12),Plate!$I$12),0,""),1,""),2,""),3,""),4,""),5,""),6,""),7,""),8,""),9,""),"^","")," ","")</f>
        <v>UnknownSample</v>
      </c>
      <c r="D69" s="30" t="s">
        <v>85</v>
      </c>
    </row>
    <row r="70" spans="1:4" x14ac:dyDescent="0.25">
      <c r="A70" t="str">
        <v>F9</v>
      </c>
      <c r="B70" s="53" t="str">
        <f>IF(_xlfn.TEXTJOIN(", ",TRUE,Probes7)="", _xlfn.TEXTJOIN(", ",TRUE,Probes), _xlfn.TEXTJOIN(", ",TRUE,Probes7))</f>
        <v>6.25 nM INFA, 12.5 nM INFB, 25 nM RSVA</v>
      </c>
      <c r="C70" s="30" t="str">
        <f>SUBSTITUTE(SUBSTITUTE(SUBSTITUTE(SUBSTITUTE(SUBSTITUTE(SUBSTITUTE(SUBSTITUTE(SUBSTITUTE(SUBSTITUTE(SUBSTITUTE(SUBSTITUTE(SUBSTITUTE(IF(Plate!$J$12=0,IF(Plate!$I$12=0,IF(Plate!$H$12=0,IF(Plate!$G$12=0,IF(Plate!$F$12=0,IF(Plate!$E$12=0,IF(Plate!$D$12=0,IF(Plate!$C$12=0,Plate!$B$12,Plate!$C$12),Plate!$D$12),Plate!$E$12),Plate!$F$12),Plate!$G$12),Plate!$H$12),Plate!$I$12),Plate!$J$12),0,""),1,""),2,""),3,""),4,""),5,""),6,""),7,""),8,""),9,""),"^","")," ","")</f>
        <v>UnknownSample</v>
      </c>
      <c r="D70" s="30" t="s">
        <v>85</v>
      </c>
    </row>
    <row r="71" spans="1:4" x14ac:dyDescent="0.25">
      <c r="A71" t="str">
        <v>F10</v>
      </c>
      <c r="B71" s="53" t="str">
        <f>IF(_xlfn.TEXTJOIN(", ",TRUE,Probes7)="", _xlfn.TEXTJOIN(", ",TRUE,Probes), _xlfn.TEXTJOIN(", ",TRUE,Probes7))</f>
        <v>6.25 nM INFA, 12.5 nM INFB, 25 nM RSVA</v>
      </c>
      <c r="C71" s="30" t="str">
        <f>SUBSTITUTE(SUBSTITUTE(SUBSTITUTE(SUBSTITUTE(SUBSTITUTE(SUBSTITUTE(SUBSTITUTE(SUBSTITUTE(SUBSTITUTE(SUBSTITUTE(SUBSTITUTE(SUBSTITUTE(IF(Plate!$K$12=0,IF(Plate!$J$12=0,IF(Plate!$I$12=0,IF(Plate!$H$12=0,IF(Plate!$G$12=0,IF(Plate!$F$12=0,IF(Plate!$E$12=0,IF(Plate!$D$12=0,IF(Plate!$C$12=0,Plate!$B$12,Plate!$C$12),Plate!$D$12),Plate!$E$12),Plate!$F$12),Plate!$G$12),Plate!$H$12),Plate!$I$12),Plate!$J$12),Plate!$K$12),0,""),1,""),2,""),3,""),4,""),5,""),6,""),7,""),8,""),9,""),"^","")," ","")</f>
        <v>UnknownSample</v>
      </c>
      <c r="D71" s="30" t="s">
        <v>85</v>
      </c>
    </row>
    <row r="72" spans="1:4" x14ac:dyDescent="0.25">
      <c r="A72" t="str">
        <v>F11</v>
      </c>
      <c r="B72" s="53" t="str">
        <f>IF(_xlfn.TEXTJOIN(", ",TRUE,Probes7)="", _xlfn.TEXTJOIN(", ",TRUE,Probes), _xlfn.TEXTJOIN(", ",TRUE,Probes7))</f>
        <v>6.25 nM INFA, 12.5 nM INFB, 25 nM RSVA</v>
      </c>
      <c r="C72" s="30" t="str">
        <f>SUBSTITUTE(SUBSTITUTE(SUBSTITUTE(SUBSTITUTE(SUBSTITUTE(SUBSTITUTE(SUBSTITUTE(SUBSTITUTE(SUBSTITUTE(SUBSTITUTE(SUBSTITUTE(SUBSTITUTE(IF(Plate!$L$12=0,IF(Plate!$K$12=0,IF(Plate!$J$12=0,IF(Plate!$I$12=0,IF(Plate!$H$12=0,IF(Plate!$G$12=0,IF(Plate!$F$12=0,IF(Plate!$E$12=0,IF(Plate!$D$12=0,IF(Plate!$C$12=0,Plate!$B$12,Plate!$C$12),Plate!$D$12),Plate!$E$12),Plate!$F$12),Plate!$G$12),Plate!$H$12),Plate!$I$12),Plate!$J$12),Plate!$K$12),Plate!$L$12),0,""),1,""),2,""),3,""),4,""),5,""),6,""),7,""),8,""),9,""),"^","")," ","")</f>
        <v>UnknownSample</v>
      </c>
      <c r="D72" s="30" t="s">
        <v>85</v>
      </c>
    </row>
    <row r="73" spans="1:4" x14ac:dyDescent="0.25">
      <c r="A73" t="str">
        <v>F12</v>
      </c>
      <c r="B73" s="53" t="str">
        <f>IF(_xlfn.TEXTJOIN(", ",TRUE,Probes7)="", _xlfn.TEXTJOIN(", ",TRUE,Probes), _xlfn.TEXTJOIN(", ",TRUE,Probes7))</f>
        <v>6.25 nM INFA, 12.5 nM INFB, 25 nM RSVA</v>
      </c>
      <c r="C73" s="30" t="str">
        <f>SUBSTITUTE(SUBSTITUTE(SUBSTITUTE(SUBSTITUTE(SUBSTITUTE(SUBSTITUTE(SUBSTITUTE(SUBSTITUTE(SUBSTITUTE(SUBSTITUTE(SUBSTITUTE(SUBSTITUTE(IF(Plate!$M$12=0,IF(Plate!$L$12=0,IF(Plate!$K$12=0,IF(Plate!$J$12=0,IF(Plate!$I$12=0,IF(Plate!$H$12=0,IF(Plate!$G$12=0,IF(Plate!$F$12=0,IF(Plate!$E$12=0,IF(Plate!$D$12=0,IF(Plate!$C$12=0,Plate!$B$12,Plate!$C$12),Plate!$D$12),Plate!$E$12),Plate!$F$12),Plate!$G$12),Plate!$H$12),Plate!$I$12),Plate!$J$12),Plate!$K$12),Plate!$L$12),Plate!$M$12),0,""),1,""),2,""),3,""),4,""),5,""),6,""),7,""),8,""),9,""),"^","")," ","")</f>
        <v>UnknownSample</v>
      </c>
      <c r="D73" s="30" t="s">
        <v>85</v>
      </c>
    </row>
    <row r="74" spans="1:4" x14ac:dyDescent="0.25">
      <c r="A74" t="str">
        <f t="array" ref="A74:A85">Plate!$A$13&amp;TRANSPOSE(Plate!$B$6:$M$6)</f>
        <v>G1</v>
      </c>
      <c r="B74" s="33" t="str">
        <f>_xlfn.TEXTJOIN(", ",TRUE,Probes)</f>
        <v>6.25 nM INFA, 12.5 nM INFB, 25 nM RSVA</v>
      </c>
      <c r="C74" s="30" t="str">
        <f>SUBSTITUTE(SUBSTITUTE(SUBSTITUTE(SUBSTITUTE(SUBSTITUTE(SUBSTITUTE(SUBSTITUTE(SUBSTITUTE(SUBSTITUTE(SUBSTITUTE(SUBSTITUTE(SUBSTITUTE(Plate!$B$13,0,""),1,""),2,""),3,""),4,""),5,""),6,""),7,""),8,""),9,""),"^","")," ","")</f>
        <v>UnknownSample</v>
      </c>
      <c r="D74" s="30" t="s">
        <v>84</v>
      </c>
    </row>
    <row r="75" spans="1:4" x14ac:dyDescent="0.25">
      <c r="A75" t="str">
        <v>G2</v>
      </c>
      <c r="B75" s="33" t="str">
        <f>_xlfn.TEXTJOIN(", ",TRUE,Probes)</f>
        <v>6.25 nM INFA, 12.5 nM INFB, 25 nM RSVA</v>
      </c>
      <c r="C75" s="30" t="str">
        <f>SUBSTITUTE(SUBSTITUTE(SUBSTITUTE(SUBSTITUTE(SUBSTITUTE(SUBSTITUTE(SUBSTITUTE(SUBSTITUTE(SUBSTITUTE(SUBSTITUTE(SUBSTITUTE(SUBSTITUTE(IF(Plate!$C$13=0,Plate!$B$13,Plate!$C$13),0,""),1,""),2,""),3,""),4,""),5,""),6,""),7,""),8,""),9,""),"^","")," ","")</f>
        <v>UnknownSample</v>
      </c>
      <c r="D75" s="30" t="s">
        <v>84</v>
      </c>
    </row>
    <row r="76" spans="1:4" x14ac:dyDescent="0.25">
      <c r="A76" t="str">
        <v>G3</v>
      </c>
      <c r="B76" s="33" t="str">
        <f>_xlfn.TEXTJOIN(", ",TRUE,Probes)</f>
        <v>6.25 nM INFA, 12.5 nM INFB, 25 nM RSVA</v>
      </c>
      <c r="C76" s="30" t="str">
        <f>SUBSTITUTE(SUBSTITUTE(SUBSTITUTE(SUBSTITUTE(SUBSTITUTE(SUBSTITUTE(SUBSTITUTE(SUBSTITUTE(SUBSTITUTE(SUBSTITUTE(SUBSTITUTE(SUBSTITUTE(IF(Plate!$D$13=0,IF(Plate!$C$13=0,Plate!$B$13,Plate!$C$13),Plate!$D$13),0,""),1,""),2,""),3,""),4,""),5,""),6,""),7,""),8,""),9,""),"^","")," ","")</f>
        <v>UnknownSample</v>
      </c>
      <c r="D76" s="30" t="s">
        <v>84</v>
      </c>
    </row>
    <row r="77" spans="1:4" x14ac:dyDescent="0.25">
      <c r="A77" t="str">
        <v>G4</v>
      </c>
      <c r="B77" s="33" t="str">
        <f>_xlfn.TEXTJOIN(", ",TRUE,Probes)</f>
        <v>6.25 nM INFA, 12.5 nM INFB, 25 nM RSVA</v>
      </c>
      <c r="C77" s="30" t="str">
        <f>SUBSTITUTE(SUBSTITUTE(SUBSTITUTE(SUBSTITUTE(SUBSTITUTE(SUBSTITUTE(SUBSTITUTE(SUBSTITUTE(SUBSTITUTE(SUBSTITUTE(SUBSTITUTE(SUBSTITUTE(IF(Plate!$E$13=0,IF(Plate!$D$13=0,IF(Plate!$C$13=0,Plate!$B$13,Plate!$C$13),Plate!$D$13),Plate!$E$13),0,""),1,""),2,""),3,""),4,""),5,""),6,""),7,""),8,""),9,""),"^","")," ","")</f>
        <v>UnknownSample</v>
      </c>
      <c r="D77" s="30" t="s">
        <v>84</v>
      </c>
    </row>
    <row r="78" spans="1:4" x14ac:dyDescent="0.25">
      <c r="A78" t="str">
        <v>G5</v>
      </c>
      <c r="B78" s="33" t="str">
        <f>_xlfn.TEXTJOIN(", ",TRUE,Probes)</f>
        <v>6.25 nM INFA, 12.5 nM INFB, 25 nM RSVA</v>
      </c>
      <c r="C78" s="30" t="str">
        <f>SUBSTITUTE(SUBSTITUTE(SUBSTITUTE(SUBSTITUTE(SUBSTITUTE(SUBSTITUTE(SUBSTITUTE(SUBSTITUTE(SUBSTITUTE(SUBSTITUTE(SUBSTITUTE(SUBSTITUTE(IF(Plate!$F$13=0,IF(Plate!$E$13=0,IF(Plate!$D$13=0,IF(Plate!$C$13=0,Plate!$B$13,Plate!$C$13),Plate!$D$13),Plate!$E$13),Plate!$F$13),0,""),1,""),2,""),3,""),4,""),5,""),6,""),7,""),8,""),9,""),"^","")," ","")</f>
        <v>UnknownSample</v>
      </c>
      <c r="D78" s="30" t="s">
        <v>84</v>
      </c>
    </row>
    <row r="79" spans="1:4" x14ac:dyDescent="0.25">
      <c r="A79" t="str">
        <v>G6</v>
      </c>
      <c r="B79" s="33" t="str">
        <f>_xlfn.TEXTJOIN(", ",TRUE,Probes)</f>
        <v>6.25 nM INFA, 12.5 nM INFB, 25 nM RSVA</v>
      </c>
      <c r="C79" s="30" t="str">
        <f>SUBSTITUTE(SUBSTITUTE(SUBSTITUTE(SUBSTITUTE(SUBSTITUTE(SUBSTITUTE(SUBSTITUTE(SUBSTITUTE(SUBSTITUTE(SUBSTITUTE(SUBSTITUTE(SUBSTITUTE(IF(Plate!$G$13=0,IF(Plate!$F$13=0,IF(Plate!$E$13=0,IF(Plate!$D$13=0,IF(Plate!$C$13=0,Plate!$B$13,Plate!$C$13),Plate!$D$13),Plate!$E$13),Plate!$F$13),Plate!$G$13),0,""),1,""),2,""),3,""),4,""),5,""),6,""),7,""),8,""),9,""),"^","")," ","")</f>
        <v>UnknownSample</v>
      </c>
      <c r="D79" s="30" t="s">
        <v>84</v>
      </c>
    </row>
    <row r="80" spans="1:4" x14ac:dyDescent="0.25">
      <c r="A80" t="str">
        <v>G7</v>
      </c>
      <c r="B80" s="53" t="str">
        <f>IF(_xlfn.TEXTJOIN(", ",TRUE,Probes7)="", _xlfn.TEXTJOIN(", ",TRUE,Probes), _xlfn.TEXTJOIN(", ",TRUE,Probes7))</f>
        <v>6.25 nM INFA, 12.5 nM INFB, 25 nM RSVA</v>
      </c>
      <c r="C80" s="30" t="str">
        <f>SUBSTITUTE(SUBSTITUTE(SUBSTITUTE(SUBSTITUTE(SUBSTITUTE(SUBSTITUTE(SUBSTITUTE(SUBSTITUTE(SUBSTITUTE(SUBSTITUTE(SUBSTITUTE(SUBSTITUTE(IF(Plate!$H$13=0,IF(Plate!$G$13=0,IF(Plate!$F$13=0,IF(Plate!$E$13=0,IF(Plate!$D$13=0,IF(Plate!$C$13=0,Plate!$B$13,Plate!$C$13),Plate!$D$13),Plate!$E$13),Plate!$F$13),Plate!$G$13),Plate!$H$13),0,""),1,""),2,""),3,""),4,""),5,""),6,""),7,""),8,""),9,""),"^","")," ","")</f>
        <v>UnknownSample</v>
      </c>
      <c r="D80" s="30" t="s">
        <v>85</v>
      </c>
    </row>
    <row r="81" spans="1:4" x14ac:dyDescent="0.25">
      <c r="A81" t="str">
        <v>G8</v>
      </c>
      <c r="B81" s="53" t="str">
        <f>IF(_xlfn.TEXTJOIN(", ",TRUE,Probes7)="", _xlfn.TEXTJOIN(", ",TRUE,Probes), _xlfn.TEXTJOIN(", ",TRUE,Probes7))</f>
        <v>6.25 nM INFA, 12.5 nM INFB, 25 nM RSVA</v>
      </c>
      <c r="C81" s="30" t="str">
        <f>SUBSTITUTE(SUBSTITUTE(SUBSTITUTE(SUBSTITUTE(SUBSTITUTE(SUBSTITUTE(SUBSTITUTE(SUBSTITUTE(SUBSTITUTE(SUBSTITUTE(SUBSTITUTE(SUBSTITUTE(IF(Plate!$I$13=0,IF(Plate!$H$13=0,IF(Plate!$G$13=0,IF(Plate!$F$13=0,IF(Plate!$E$13=0,IF(Plate!$D$13=0,IF(Plate!$C$13=0,Plate!$B$13,Plate!$C$13),Plate!$D$13),Plate!$E$13),Plate!$F$13),Plate!$G$13),Plate!$H$13),Plate!$I$13),0,""),1,""),2,""),3,""),4,""),5,""),6,""),7,""),8,""),9,""),"^","")," ","")</f>
        <v>UnknownSample</v>
      </c>
      <c r="D81" s="30" t="s">
        <v>85</v>
      </c>
    </row>
    <row r="82" spans="1:4" x14ac:dyDescent="0.25">
      <c r="A82" t="str">
        <v>G9</v>
      </c>
      <c r="B82" s="53" t="str">
        <f>IF(_xlfn.TEXTJOIN(", ",TRUE,Probes7)="", _xlfn.TEXTJOIN(", ",TRUE,Probes), _xlfn.TEXTJOIN(", ",TRUE,Probes7))</f>
        <v>6.25 nM INFA, 12.5 nM INFB, 25 nM RSVA</v>
      </c>
      <c r="C82" s="30" t="str">
        <f>SUBSTITUTE(SUBSTITUTE(SUBSTITUTE(SUBSTITUTE(SUBSTITUTE(SUBSTITUTE(SUBSTITUTE(SUBSTITUTE(SUBSTITUTE(SUBSTITUTE(SUBSTITUTE(SUBSTITUTE(IF(Plate!$J$13=0,IF(Plate!$I$13=0,IF(Plate!$H$13=0,IF(Plate!$G$13=0,IF(Plate!$F$13=0,IF(Plate!$E$13=0,IF(Plate!$D$13=0,IF(Plate!$C$13=0,Plate!$B$13,Plate!$C$13),Plate!$D$13),Plate!$E$13),Plate!$F$13),Plate!$G$13),Plate!$H$13),Plate!$I$13),Plate!$J$13),0,""),1,""),2,""),3,""),4,""),5,""),6,""),7,""),8,""),9,""),"^","")," ","")</f>
        <v>UnknownSample</v>
      </c>
      <c r="D82" s="30" t="s">
        <v>85</v>
      </c>
    </row>
    <row r="83" spans="1:4" x14ac:dyDescent="0.25">
      <c r="A83" t="str">
        <v>G10</v>
      </c>
      <c r="B83" s="53" t="str">
        <f>IF(_xlfn.TEXTJOIN(", ",TRUE,Probes7)="", _xlfn.TEXTJOIN(", ",TRUE,Probes), _xlfn.TEXTJOIN(", ",TRUE,Probes7))</f>
        <v>6.25 nM INFA, 12.5 nM INFB, 25 nM RSVA</v>
      </c>
      <c r="C83" s="30" t="str">
        <f>SUBSTITUTE(SUBSTITUTE(SUBSTITUTE(SUBSTITUTE(SUBSTITUTE(SUBSTITUTE(SUBSTITUTE(SUBSTITUTE(SUBSTITUTE(SUBSTITUTE(SUBSTITUTE(SUBSTITUTE(IF(Plate!$K$13=0,IF(Plate!$J$13=0,IF(Plate!$I$13=0,IF(Plate!$H$13=0,IF(Plate!$G$13=0,IF(Plate!$F$13=0,IF(Plate!$E$13=0,IF(Plate!$D$13=0,IF(Plate!$C$13=0,Plate!$B$13,Plate!$C$13),Plate!$D$13),Plate!$E$13),Plate!$F$13),Plate!$G$13),Plate!$H$13),Plate!$I$13),Plate!$J$13),Plate!$K$13),0,""),1,""),2,""),3,""),4,""),5,""),6,""),7,""),8,""),9,""),"^","")," ","")</f>
        <v>UnknownSample</v>
      </c>
      <c r="D83" s="30" t="s">
        <v>85</v>
      </c>
    </row>
    <row r="84" spans="1:4" x14ac:dyDescent="0.25">
      <c r="A84" t="str">
        <v>G11</v>
      </c>
      <c r="B84" s="53" t="str">
        <f>IF(_xlfn.TEXTJOIN(", ",TRUE,Probes7)="", _xlfn.TEXTJOIN(", ",TRUE,Probes), _xlfn.TEXTJOIN(", ",TRUE,Probes7))</f>
        <v>6.25 nM INFA, 12.5 nM INFB, 25 nM RSVA</v>
      </c>
      <c r="C84" s="30" t="str">
        <f>SUBSTITUTE(SUBSTITUTE(SUBSTITUTE(SUBSTITUTE(SUBSTITUTE(SUBSTITUTE(SUBSTITUTE(SUBSTITUTE(SUBSTITUTE(SUBSTITUTE(SUBSTITUTE(SUBSTITUTE(IF(Plate!$L$13=0,IF(Plate!$K$13=0,IF(Plate!$J$13=0,IF(Plate!$I$13=0,IF(Plate!$H$13=0,IF(Plate!$G$13=0,IF(Plate!$F$13=0,IF(Plate!$E$13=0,IF(Plate!$D$13=0,IF(Plate!$C$13=0,Plate!$B$13,Plate!$C$13),Plate!$D$13),Plate!$E$13),Plate!$F$13),Plate!$G$13),Plate!$H$13),Plate!$I$13),Plate!$J$13),Plate!$K$13),Plate!$L$13),0,""),1,""),2,""),3,""),4,""),5,""),6,""),7,""),8,""),9,""),"^","")," ","")</f>
        <v>UnknownSample</v>
      </c>
      <c r="D84" s="30" t="s">
        <v>85</v>
      </c>
    </row>
    <row r="85" spans="1:4" x14ac:dyDescent="0.25">
      <c r="A85" t="str">
        <v>G12</v>
      </c>
      <c r="B85" s="53" t="str">
        <f>IF(_xlfn.TEXTJOIN(", ",TRUE,Probes7)="", _xlfn.TEXTJOIN(", ",TRUE,Probes), _xlfn.TEXTJOIN(", ",TRUE,Probes7))</f>
        <v>6.25 nM INFA, 12.5 nM INFB, 25 nM RSVA</v>
      </c>
      <c r="C85" s="30" t="str">
        <f>SUBSTITUTE(SUBSTITUTE(SUBSTITUTE(SUBSTITUTE(SUBSTITUTE(SUBSTITUTE(SUBSTITUTE(SUBSTITUTE(SUBSTITUTE(SUBSTITUTE(SUBSTITUTE(SUBSTITUTE(IF(Plate!$M$13=0,IF(Plate!$L$13=0,IF(Plate!$K$13=0,IF(Plate!$J$13=0,IF(Plate!$I$13=0,IF(Plate!$H$13=0,IF(Plate!$G$13=0,IF(Plate!$F$13=0,IF(Plate!$E$13=0,IF(Plate!$D$13=0,IF(Plate!$C$13=0,Plate!$B$13,Plate!$C$13),Plate!$D$13),Plate!$E$13),Plate!$F$13),Plate!$G$13),Plate!$H$13),Plate!$I$13),Plate!$J$13),Plate!$K$13),Plate!$L$13),Plate!$M$13),0,""),1,""),2,""),3,""),4,""),5,""),6,""),7,""),8,""),9,""),"^","")," ","")</f>
        <v>UnknownSample</v>
      </c>
      <c r="D85" s="30" t="s">
        <v>85</v>
      </c>
    </row>
    <row r="86" spans="1:4" x14ac:dyDescent="0.25">
      <c r="A86" t="str">
        <f t="array" ref="A86:A97">Plate!$A$14&amp;TRANSPOSE(Plate!$B$6:$M$6)</f>
        <v>H1</v>
      </c>
      <c r="B86" s="33" t="str">
        <f>_xlfn.TEXTJOIN(", ",TRUE,Probes)</f>
        <v>6.25 nM INFA, 12.5 nM INFB, 25 nM RSVA</v>
      </c>
      <c r="C86" s="30" t="str">
        <f>SUBSTITUTE(SUBSTITUTE(SUBSTITUTE(SUBSTITUTE(SUBSTITUTE(SUBSTITUTE(SUBSTITUTE(SUBSTITUTE(SUBSTITUTE(SUBSTITUTE(SUBSTITUTE(SUBSTITUTE(Plate!$B$14,0,""),1,""),2,""),3,""),4,""),5,""),6,""),7,""),8,""),9,""),"^","")," ","")</f>
        <v>UnknownSample</v>
      </c>
      <c r="D86" s="30" t="s">
        <v>85</v>
      </c>
    </row>
    <row r="87" spans="1:4" x14ac:dyDescent="0.25">
      <c r="A87" t="str">
        <v>H2</v>
      </c>
      <c r="B87" s="33" t="str">
        <f>_xlfn.TEXTJOIN(", ",TRUE,Probes)</f>
        <v>6.25 nM INFA, 12.5 nM INFB, 25 nM RSVA</v>
      </c>
      <c r="C87" s="30" t="str">
        <f>SUBSTITUTE(SUBSTITUTE(SUBSTITUTE(SUBSTITUTE(SUBSTITUTE(SUBSTITUTE(SUBSTITUTE(SUBSTITUTE(SUBSTITUTE(SUBSTITUTE(SUBSTITUTE(SUBSTITUTE(IF(Plate!$C$14=0,Plate!$B$14,Plate!$C$14),0,""),1,""),2,""),3,""),4,""),5,""),6,""),7,""),8,""),9,""),"^","")," ","")</f>
        <v>UnknownSample</v>
      </c>
      <c r="D87" s="30" t="s">
        <v>85</v>
      </c>
    </row>
    <row r="88" spans="1:4" x14ac:dyDescent="0.25">
      <c r="A88" t="str">
        <v>H3</v>
      </c>
      <c r="B88" s="33" t="str">
        <f>_xlfn.TEXTJOIN(", ",TRUE,Probes)</f>
        <v>6.25 nM INFA, 12.5 nM INFB, 25 nM RSVA</v>
      </c>
      <c r="C88" s="30" t="str">
        <f>SUBSTITUTE(SUBSTITUTE(SUBSTITUTE(SUBSTITUTE(SUBSTITUTE(SUBSTITUTE(SUBSTITUTE(SUBSTITUTE(SUBSTITUTE(SUBSTITUTE(SUBSTITUTE(SUBSTITUTE(IF(Plate!$D$14=0,IF(Plate!$C$14=0,Plate!$B$14,Plate!$C$14),Plate!$D$14),0,""),1,""),2,""),3,""),4,""),5,""),6,""),7,""),8,""),9,""),"^","")," ","")</f>
        <v>UnknownSample</v>
      </c>
      <c r="D88" s="30" t="s">
        <v>85</v>
      </c>
    </row>
    <row r="89" spans="1:4" x14ac:dyDescent="0.25">
      <c r="A89" t="str">
        <v>H4</v>
      </c>
      <c r="B89" s="33" t="str">
        <f>_xlfn.TEXTJOIN(", ",TRUE,Probes)</f>
        <v>6.25 nM INFA, 12.5 nM INFB, 25 nM RSVA</v>
      </c>
      <c r="C89" s="30" t="str">
        <f>SUBSTITUTE(SUBSTITUTE(SUBSTITUTE(SUBSTITUTE(SUBSTITUTE(SUBSTITUTE(SUBSTITUTE(SUBSTITUTE(SUBSTITUTE(SUBSTITUTE(SUBSTITUTE(SUBSTITUTE(IF(Plate!$E$14=0,IF(Plate!$D$14=0,IF(Plate!$C$14=0,Plate!$B$14,Plate!$C$14),Plate!$D$14),Plate!$E$14),0,""),1,""),2,""),3,""),4,""),5,""),6,""),7,""),8,""),9,""),"^","")," ","")</f>
        <v>UnknownSample</v>
      </c>
      <c r="D89" s="30" t="s">
        <v>85</v>
      </c>
    </row>
    <row r="90" spans="1:4" x14ac:dyDescent="0.25">
      <c r="A90" t="str">
        <v>H5</v>
      </c>
      <c r="B90" s="33" t="str">
        <f>_xlfn.TEXTJOIN(", ",TRUE,Probes)</f>
        <v>6.25 nM INFA, 12.5 nM INFB, 25 nM RSVA</v>
      </c>
      <c r="C90" s="30" t="str">
        <f>SUBSTITUTE(SUBSTITUTE(SUBSTITUTE(SUBSTITUTE(SUBSTITUTE(SUBSTITUTE(SUBSTITUTE(SUBSTITUTE(SUBSTITUTE(SUBSTITUTE(SUBSTITUTE(SUBSTITUTE(IF(Plate!$F$14=0,IF(Plate!$E$14=0,IF(Plate!$D$14=0,IF(Plate!$C$14=0,Plate!$B$14,Plate!$C$14),Plate!$D$14),Plate!$E$14),Plate!$F$14),0,""),1,""),2,""),3,""),4,""),5,""),6,""),7,""),8,""),9,""),"^","")," ","")</f>
        <v>UnknownSample</v>
      </c>
      <c r="D90" s="30" t="s">
        <v>85</v>
      </c>
    </row>
    <row r="91" spans="1:4" x14ac:dyDescent="0.25">
      <c r="A91" t="str">
        <v>H6</v>
      </c>
      <c r="B91" s="33" t="str">
        <f>_xlfn.TEXTJOIN(", ",TRUE,Probes)</f>
        <v>6.25 nM INFA, 12.5 nM INFB, 25 nM RSVA</v>
      </c>
      <c r="C91" s="30" t="str">
        <f>SUBSTITUTE(SUBSTITUTE(SUBSTITUTE(SUBSTITUTE(SUBSTITUTE(SUBSTITUTE(SUBSTITUTE(SUBSTITUTE(SUBSTITUTE(SUBSTITUTE(SUBSTITUTE(SUBSTITUTE(IF(Plate!$G$14=0,IF(Plate!$F$14=0,IF(Plate!$E$14=0,IF(Plate!$D$14=0,IF(Plate!$C$14=0,Plate!$B$14,Plate!$C$14),Plate!$D$14),Plate!$E$14),Plate!$F$14),Plate!$G$14),0,""),1,""),2,""),3,""),4,""),5,""),6,""),7,""),8,""),9,""),"^","")," ","")</f>
        <v>UnknownSample</v>
      </c>
      <c r="D91" s="30" t="s">
        <v>85</v>
      </c>
    </row>
    <row r="92" spans="1:4" x14ac:dyDescent="0.25">
      <c r="A92" t="str">
        <v>H7</v>
      </c>
      <c r="B92" s="53" t="str">
        <f>IF(_xlfn.TEXTJOIN(", ",TRUE,Probes7)="", _xlfn.TEXTJOIN(", ",TRUE,Probes), _xlfn.TEXTJOIN(", ",TRUE,Probes7))</f>
        <v>6.25 nM INFA, 12.5 nM INFB, 25 nM RSVA</v>
      </c>
      <c r="C92" s="30" t="str">
        <f>SUBSTITUTE(SUBSTITUTE(SUBSTITUTE(SUBSTITUTE(SUBSTITUTE(SUBSTITUTE(SUBSTITUTE(SUBSTITUTE(SUBSTITUTE(SUBSTITUTE(SUBSTITUTE(SUBSTITUTE(IF(Plate!$H$14=0,IF(Plate!$G$14=0,IF(Plate!$F$14=0,IF(Plate!$E$14=0,IF(Plate!$D$14=0,IF(Plate!$C$14=0,Plate!$B$14,Plate!$C$14),Plate!$D$14),Plate!$E$14),Plate!$F$14),Plate!$G$14),Plate!$H$14),0,""),1,""),2,""),3,""),4,""),5,""),6,""),7,""),8,""),9,""),"^","")," ","")</f>
        <v>UnknownSample</v>
      </c>
      <c r="D92" s="30" t="s">
        <v>85</v>
      </c>
    </row>
    <row r="93" spans="1:4" x14ac:dyDescent="0.25">
      <c r="A93" t="str">
        <v>H8</v>
      </c>
      <c r="B93" s="53" t="str">
        <f>IF(_xlfn.TEXTJOIN(", ",TRUE,Probes7)="", _xlfn.TEXTJOIN(", ",TRUE,Probes), _xlfn.TEXTJOIN(", ",TRUE,Probes7))</f>
        <v>6.25 nM INFA, 12.5 nM INFB, 25 nM RSVA</v>
      </c>
      <c r="C93" s="30" t="str">
        <f>SUBSTITUTE(SUBSTITUTE(SUBSTITUTE(SUBSTITUTE(SUBSTITUTE(SUBSTITUTE(SUBSTITUTE(SUBSTITUTE(SUBSTITUTE(SUBSTITUTE(SUBSTITUTE(SUBSTITUTE(IF(Plate!$I$14=0,IF(Plate!$H$14=0,IF(Plate!$G$14=0,IF(Plate!$F$14=0,IF(Plate!$E$14=0,IF(Plate!$D$14=0,IF(Plate!$C$14=0,Plate!$B$14,Plate!$C$14),Plate!$D$14),Plate!$E$14),Plate!$F$14),Plate!$G$14),Plate!$H$14),Plate!$I$14),0,""),1,""),2,""),3,""),4,""),5,""),6,""),7,""),8,""),9,""),"^","")," ","")</f>
        <v>UnknownSample</v>
      </c>
      <c r="D93" s="30" t="s">
        <v>85</v>
      </c>
    </row>
    <row r="94" spans="1:4" x14ac:dyDescent="0.25">
      <c r="A94" t="str">
        <v>H9</v>
      </c>
      <c r="B94" s="53" t="str">
        <f>IF(_xlfn.TEXTJOIN(", ",TRUE,Probes7)="", _xlfn.TEXTJOIN(", ",TRUE,Probes), _xlfn.TEXTJOIN(", ",TRUE,Probes7))</f>
        <v>6.25 nM INFA, 12.5 nM INFB, 25 nM RSVA</v>
      </c>
      <c r="C94" s="30" t="str">
        <f>SUBSTITUTE(SUBSTITUTE(SUBSTITUTE(SUBSTITUTE(SUBSTITUTE(SUBSTITUTE(SUBSTITUTE(SUBSTITUTE(SUBSTITUTE(SUBSTITUTE(SUBSTITUTE(SUBSTITUTE(IF(Plate!$J$14=0,IF(Plate!$I$14=0,IF(Plate!$H$14=0,IF(Plate!$G$14=0,IF(Plate!$F$14=0,IF(Plate!$E$14=0,IF(Plate!$D$14=0,IF(Plate!$C$14=0,Plate!$B$14,Plate!$C$14),Plate!$D$14),Plate!$E$14),Plate!$F$14),Plate!$G$14),Plate!$H$14),Plate!$I$14),Plate!$J$14),0,""),1,""),2,""),3,""),4,""),5,""),6,""),7,""),8,""),9,""),"^","")," ","")</f>
        <v>UnknownSample</v>
      </c>
      <c r="D94" s="30" t="s">
        <v>85</v>
      </c>
    </row>
    <row r="95" spans="1:4" x14ac:dyDescent="0.25">
      <c r="A95" t="str">
        <v>H10</v>
      </c>
      <c r="B95" s="53" t="str">
        <f>IF(_xlfn.TEXTJOIN(", ",TRUE,Probes7)="", _xlfn.TEXTJOIN(", ",TRUE,Probes), _xlfn.TEXTJOIN(", ",TRUE,Probes7))</f>
        <v>6.25 nM INFA, 12.5 nM INFB, 25 nM RSVA</v>
      </c>
      <c r="C95" s="30" t="str">
        <f>SUBSTITUTE(SUBSTITUTE(SUBSTITUTE(SUBSTITUTE(SUBSTITUTE(SUBSTITUTE(SUBSTITUTE(SUBSTITUTE(SUBSTITUTE(SUBSTITUTE(SUBSTITUTE(SUBSTITUTE(IF(Plate!$K$14=0,IF(Plate!$J$14=0,IF(Plate!$I$14=0,IF(Plate!$H$14=0,IF(Plate!$G$14=0,IF(Plate!$F$14=0,IF(Plate!$E$14=0,IF(Plate!$D$14=0,IF(Plate!$C$14=0,Plate!$B$14,Plate!$C$14),Plate!$D$14),Plate!$E$14),Plate!$F$14),Plate!$G$14),Plate!$H$14),Plate!$I$14),Plate!$J$14),Plate!$K$14),0,""),1,""),2,""),3,""),4,""),5,""),6,""),7,""),8,""),9,""),"^","")," ","")</f>
        <v>UnknownSample</v>
      </c>
      <c r="D95" s="30" t="s">
        <v>85</v>
      </c>
    </row>
    <row r="96" spans="1:4" x14ac:dyDescent="0.25">
      <c r="A96" t="str">
        <v>H11</v>
      </c>
      <c r="B96" s="53" t="str">
        <f>IF(_xlfn.TEXTJOIN(", ",TRUE,Probes7)="", _xlfn.TEXTJOIN(", ",TRUE,Probes), _xlfn.TEXTJOIN(", ",TRUE,Probes7))</f>
        <v>6.25 nM INFA, 12.5 nM INFB, 25 nM RSVA</v>
      </c>
      <c r="C96" s="30" t="str">
        <f>SUBSTITUTE(SUBSTITUTE(SUBSTITUTE(SUBSTITUTE(SUBSTITUTE(SUBSTITUTE(SUBSTITUTE(SUBSTITUTE(SUBSTITUTE(SUBSTITUTE(SUBSTITUTE(SUBSTITUTE(IF(Plate!$L$14=0,IF(Plate!$K$14=0,IF(Plate!$J$14=0,IF(Plate!$I$14=0,IF(Plate!$H$14=0,IF(Plate!$G$14=0,IF(Plate!$F$14=0,IF(Plate!$E$14=0,IF(Plate!$D$14=0,IF(Plate!$C$14=0,Plate!$B$14,Plate!$C$14),Plate!$D$14),Plate!$E$14),Plate!$F$14),Plate!$G$14),Plate!$H$14),Plate!$I$14),Plate!$J$14),Plate!$K$14),Plate!$L$14),0,""),1,""),2,""),3,""),4,""),5,""),6,""),7,""),8,""),9,""),"^","")," ","")</f>
        <v>UnknownSample</v>
      </c>
      <c r="D96" s="30" t="s">
        <v>85</v>
      </c>
    </row>
    <row r="97" spans="1:4" x14ac:dyDescent="0.25">
      <c r="A97" t="str">
        <v>H12</v>
      </c>
      <c r="B97" s="53" t="str">
        <f>IF(_xlfn.TEXTJOIN(", ",TRUE,Probes7)="", _xlfn.TEXTJOIN(", ",TRUE,Probes), _xlfn.TEXTJOIN(", ",TRUE,Probes7))</f>
        <v>6.25 nM INFA, 12.5 nM INFB, 25 nM RSVA</v>
      </c>
      <c r="C97" s="30" t="str">
        <f>SUBSTITUTE(SUBSTITUTE(SUBSTITUTE(SUBSTITUTE(SUBSTITUTE(SUBSTITUTE(SUBSTITUTE(SUBSTITUTE(SUBSTITUTE(SUBSTITUTE(SUBSTITUTE(SUBSTITUTE(IF(Plate!$M$14=0,IF(Plate!$L$14=0,IF(Plate!$K$14=0,IF(Plate!$J$14=0,IF(Plate!$I$14=0,IF(Plate!$H$14=0,IF(Plate!$G$14=0,IF(Plate!$F$14=0,IF(Plate!$E$14=0,IF(Plate!$D$14=0,IF(Plate!$C$14=0,Plate!$B$14,Plate!$C$14),Plate!$D$14),Plate!$E$14),Plate!$F$14),Plate!$G$14),Plate!$H$14),Plate!$I$14),Plate!$J$14),Plate!$K$14),Plate!$L$14),Plate!$M$14),0,""),1,""),2,""),3,""),4,""),5,""),6,""),7,""),8,""),9,""),"^","")," ","")</f>
        <v>UnknownSample</v>
      </c>
      <c r="D97" s="30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2810-1329-4F0C-ABF0-08F3B21F6661}">
  <dimension ref="A1:M9"/>
  <sheetViews>
    <sheetView workbookViewId="0">
      <selection activeCell="Q9" sqref="Q9"/>
    </sheetView>
  </sheetViews>
  <sheetFormatPr defaultRowHeight="15" x14ac:dyDescent="0.25"/>
  <sheetData>
    <row r="1" spans="1:13" ht="15.75" x14ac:dyDescent="0.25">
      <c r="A1" s="5"/>
      <c r="B1" s="31">
        <v>1</v>
      </c>
      <c r="C1" s="31">
        <v>2</v>
      </c>
      <c r="D1" s="31">
        <v>3</v>
      </c>
      <c r="E1" s="31">
        <v>4</v>
      </c>
      <c r="F1" s="31">
        <v>5</v>
      </c>
      <c r="G1" s="31">
        <v>6</v>
      </c>
      <c r="H1" s="31">
        <v>7</v>
      </c>
      <c r="I1" s="31">
        <v>8</v>
      </c>
      <c r="J1" s="31">
        <v>9</v>
      </c>
      <c r="K1" s="31">
        <v>10</v>
      </c>
      <c r="L1" s="31">
        <v>11</v>
      </c>
      <c r="M1" s="31">
        <v>12</v>
      </c>
    </row>
    <row r="2" spans="1:13" ht="15.75" x14ac:dyDescent="0.25">
      <c r="A2" s="32" t="s">
        <v>4</v>
      </c>
      <c r="B2" s="59" t="s">
        <v>68</v>
      </c>
      <c r="C2" s="60"/>
      <c r="D2" s="60"/>
      <c r="E2" s="60"/>
      <c r="F2" s="60"/>
      <c r="G2" s="61"/>
      <c r="H2" s="59" t="s">
        <v>57</v>
      </c>
      <c r="I2" s="60"/>
      <c r="J2" s="60"/>
      <c r="K2" s="60"/>
      <c r="L2" s="60"/>
      <c r="M2" s="61"/>
    </row>
    <row r="3" spans="1:13" ht="15.75" x14ac:dyDescent="0.25">
      <c r="A3" s="32" t="s">
        <v>5</v>
      </c>
      <c r="B3" s="59" t="s">
        <v>69</v>
      </c>
      <c r="C3" s="60"/>
      <c r="D3" s="60"/>
      <c r="E3" s="60"/>
      <c r="F3" s="60"/>
      <c r="G3" s="61"/>
      <c r="H3" s="59" t="s">
        <v>70</v>
      </c>
      <c r="I3" s="60"/>
      <c r="J3" s="60"/>
      <c r="K3" s="60"/>
      <c r="L3" s="60"/>
      <c r="M3" s="60"/>
    </row>
    <row r="4" spans="1:13" ht="15.75" x14ac:dyDescent="0.25">
      <c r="A4" s="32" t="s">
        <v>6</v>
      </c>
      <c r="B4" s="55" t="s">
        <v>80</v>
      </c>
      <c r="C4" s="55"/>
      <c r="D4" s="55"/>
      <c r="E4" s="55"/>
      <c r="F4" s="55"/>
      <c r="G4" s="55"/>
      <c r="H4" s="55" t="s">
        <v>76</v>
      </c>
      <c r="I4" s="55"/>
      <c r="J4" s="55"/>
      <c r="K4" s="55"/>
      <c r="L4" s="55"/>
      <c r="M4" s="55"/>
    </row>
    <row r="5" spans="1:13" ht="15.75" x14ac:dyDescent="0.25">
      <c r="A5" s="32" t="s">
        <v>7</v>
      </c>
      <c r="B5" s="55" t="s">
        <v>68</v>
      </c>
      <c r="C5" s="55"/>
      <c r="D5" s="55"/>
      <c r="E5" s="55"/>
      <c r="F5" s="55"/>
      <c r="G5" s="55"/>
      <c r="H5" s="55" t="s">
        <v>79</v>
      </c>
      <c r="I5" s="55"/>
      <c r="J5" s="55"/>
      <c r="K5" s="55"/>
      <c r="L5" s="55"/>
      <c r="M5" s="55"/>
    </row>
    <row r="6" spans="1:13" ht="30" x14ac:dyDescent="0.25">
      <c r="A6" s="32" t="s">
        <v>8</v>
      </c>
      <c r="B6" s="55" t="s">
        <v>75</v>
      </c>
      <c r="C6" s="55"/>
      <c r="D6" s="55"/>
      <c r="E6" s="55"/>
      <c r="F6" s="55"/>
      <c r="G6" s="55"/>
      <c r="H6" s="59" t="s">
        <v>78</v>
      </c>
      <c r="I6" s="60"/>
      <c r="J6" s="60"/>
      <c r="K6" s="60"/>
      <c r="L6" s="61"/>
      <c r="M6" s="54" t="s">
        <v>82</v>
      </c>
    </row>
    <row r="7" spans="1:13" ht="15.75" x14ac:dyDescent="0.25">
      <c r="A7" s="32" t="s">
        <v>9</v>
      </c>
      <c r="B7" s="55" t="s">
        <v>77</v>
      </c>
      <c r="C7" s="55"/>
      <c r="D7" s="55"/>
      <c r="E7" s="55"/>
      <c r="F7" s="55"/>
      <c r="G7" s="55"/>
      <c r="H7" s="55" t="s">
        <v>74</v>
      </c>
      <c r="I7" s="55"/>
      <c r="J7" s="55"/>
      <c r="K7" s="55"/>
      <c r="L7" s="55"/>
      <c r="M7" s="55"/>
    </row>
    <row r="8" spans="1:13" ht="30" x14ac:dyDescent="0.25">
      <c r="A8" s="32" t="s">
        <v>10</v>
      </c>
      <c r="B8" s="59" t="s">
        <v>68</v>
      </c>
      <c r="C8" s="60"/>
      <c r="D8" s="60"/>
      <c r="E8" s="60"/>
      <c r="F8" s="61"/>
      <c r="G8" s="54" t="s">
        <v>81</v>
      </c>
      <c r="H8" s="55" t="s">
        <v>77</v>
      </c>
      <c r="I8" s="55"/>
      <c r="J8" s="55"/>
      <c r="K8" s="55"/>
      <c r="L8" s="55"/>
      <c r="M8" s="55"/>
    </row>
    <row r="9" spans="1:13" ht="15.75" x14ac:dyDescent="0.25">
      <c r="A9" s="32" t="s">
        <v>11</v>
      </c>
      <c r="B9" s="55" t="s">
        <v>78</v>
      </c>
      <c r="C9" s="55"/>
      <c r="D9" s="55"/>
      <c r="E9" s="55"/>
      <c r="F9" s="55"/>
      <c r="G9" s="55"/>
      <c r="H9" s="55" t="s">
        <v>75</v>
      </c>
      <c r="I9" s="55"/>
      <c r="J9" s="55"/>
      <c r="K9" s="55"/>
      <c r="L9" s="55"/>
      <c r="M9" s="55"/>
    </row>
  </sheetData>
  <mergeCells count="16">
    <mergeCell ref="B2:G2"/>
    <mergeCell ref="H2:M2"/>
    <mergeCell ref="B3:G3"/>
    <mergeCell ref="H3:M3"/>
    <mergeCell ref="H9:M9"/>
    <mergeCell ref="B8:F8"/>
    <mergeCell ref="H6:L6"/>
    <mergeCell ref="B9:G9"/>
    <mergeCell ref="B4:G4"/>
    <mergeCell ref="H4:M4"/>
    <mergeCell ref="B5:G5"/>
    <mergeCell ref="H5:M5"/>
    <mergeCell ref="B6:G6"/>
    <mergeCell ref="B7:G7"/>
    <mergeCell ref="H7:M7"/>
    <mergeCell ref="H8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</vt:lpstr>
      <vt:lpstr>Data</vt:lpstr>
      <vt:lpstr>key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Smith, Cody</dc:creator>
  <cp:keywords/>
  <dc:description/>
  <cp:lastModifiedBy>Smith, Cody</cp:lastModifiedBy>
  <cp:lastPrinted>2021-09-30T17:06:14Z</cp:lastPrinted>
  <dcterms:created xsi:type="dcterms:W3CDTF">2021-02-18T17:07:12Z</dcterms:created>
  <dcterms:modified xsi:type="dcterms:W3CDTF">2022-03-30T18:03:46Z</dcterms:modified>
  <cp:category/>
</cp:coreProperties>
</file>