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ynamic model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 This is an eccomerce reatail example
1 step: forecast revenue
2 step: fixed &amp; variable expenses
3 step: income statement + profit margins
4 step: scenario analysis</t>
      </text>
    </comment>
    <comment authorId="0" ref="J4">
      <text>
        <t xml:space="preserve">Dynamic model: enter 1 or 2 to see the new statement
</t>
      </text>
    </comment>
    <comment authorId="0" ref="B11">
      <text>
        <t xml:space="preserve">Gross profit= revenue- cost of goods</t>
      </text>
    </comment>
    <comment authorId="0" ref="B12">
      <text>
        <t xml:space="preserve">% = Gross profit/ revenue</t>
      </text>
    </comment>
    <comment authorId="0" ref="B21">
      <text>
        <t xml:space="preserve">= gross profit - total operating expenses
</t>
      </text>
    </comment>
    <comment authorId="0" ref="B22">
      <text>
        <t xml:space="preserve">operating profit/ rev
</t>
      </text>
    </comment>
    <comment authorId="0" ref="D31">
      <text>
        <t xml:space="preserve">these % is just what we chose</t>
      </text>
    </comment>
    <comment authorId="0" ref="F35">
      <text>
        <t xml:space="preserve">does not take in account economies of scale- the more you order the less it will cost per item to manufacture </t>
      </text>
    </comment>
    <comment authorId="0" ref="D49">
      <text>
        <t xml:space="preserve">these % is just what we chose</t>
      </text>
    </comment>
    <comment authorId="0" ref="F53">
      <text>
        <t xml:space="preserve">does not take in account economies of scale- the more you order the less it will cost per item to manufacture </t>
      </text>
    </comment>
    <comment authorId="0" ref="D67">
      <text>
        <t xml:space="preserve">these % is just what we chose</t>
      </text>
    </comment>
  </commentList>
</comments>
</file>

<file path=xl/sharedStrings.xml><?xml version="1.0" encoding="utf-8"?>
<sst xmlns="http://schemas.openxmlformats.org/spreadsheetml/2006/main" count="114" uniqueCount="38">
  <si>
    <t>Example #1</t>
  </si>
  <si>
    <t>Figures in USD</t>
  </si>
  <si>
    <t>Unit</t>
  </si>
  <si>
    <t>Year 1</t>
  </si>
  <si>
    <t>Year 2</t>
  </si>
  <si>
    <t>Year 3</t>
  </si>
  <si>
    <t>Year 4</t>
  </si>
  <si>
    <t>Year 5</t>
  </si>
  <si>
    <t>Income Statement</t>
  </si>
  <si>
    <t xml:space="preserve">Scenario </t>
  </si>
  <si>
    <t>Revenue</t>
  </si>
  <si>
    <t>$</t>
  </si>
  <si>
    <t>Cost of Goods Sold</t>
  </si>
  <si>
    <t>Manufacturing</t>
  </si>
  <si>
    <t>Order Fulfillment</t>
  </si>
  <si>
    <t>Total COGS</t>
  </si>
  <si>
    <t>Gross Profit</t>
  </si>
  <si>
    <t>Gross Profit Margin</t>
  </si>
  <si>
    <t>%</t>
  </si>
  <si>
    <t>Operating Expenses</t>
  </si>
  <si>
    <t>Warehouse Rent</t>
  </si>
  <si>
    <t>Salaries &amp; Payroll</t>
  </si>
  <si>
    <t>Marketing</t>
  </si>
  <si>
    <t>Other</t>
  </si>
  <si>
    <t>Total Operating Expenses</t>
  </si>
  <si>
    <t>Operating Profit</t>
  </si>
  <si>
    <t>Operating Profit Margin</t>
  </si>
  <si>
    <t>Tax</t>
  </si>
  <si>
    <t>Profit / (Loss)</t>
  </si>
  <si>
    <t>Live Case</t>
  </si>
  <si>
    <t>Number of Orders</t>
  </si>
  <si>
    <t>#</t>
  </si>
  <si>
    <t>Order Growth Rate</t>
  </si>
  <si>
    <t>Average Order Value</t>
  </si>
  <si>
    <t>Cost of Goods Sold (per order)</t>
  </si>
  <si>
    <t>Corporate Tax Rate</t>
  </si>
  <si>
    <t>Upper Case (Scenario 1)</t>
  </si>
  <si>
    <t>Lower Case (Scenario 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</si>
</sst>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i/>
      <sz val="11.0"/>
      <color rgb="FF000000"/>
      <name val="Calibri"/>
    </font>
    <font>
      <b/>
      <sz val="11.0"/>
      <color rgb="FF000000"/>
      <name val="Docs-Calibri"/>
    </font>
    <font>
      <sz val="11.0"/>
      <color rgb="FF0432FF"/>
      <name val="Calibri"/>
    </font>
    <font>
      <sz val="11.0"/>
      <color rgb="FF0000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2" fontId="2" numFmtId="0" xfId="0" applyFont="1"/>
    <xf borderId="0" fillId="3" fontId="1" numFmtId="0" xfId="0" applyFill="1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1" fillId="4" fontId="1" numFmtId="0" xfId="0" applyAlignment="1" applyBorder="1" applyFill="1" applyFont="1">
      <alignment readingOrder="0"/>
    </xf>
    <xf borderId="0" fillId="5" fontId="3" numFmtId="0" xfId="0" applyAlignment="1" applyFill="1" applyFont="1">
      <alignment readingOrder="0" vertical="bottom"/>
    </xf>
    <xf borderId="0" fillId="5" fontId="3" numFmtId="0" xfId="0" applyAlignment="1" applyFont="1">
      <alignment horizontal="center" readingOrder="0" vertical="bottom"/>
    </xf>
    <xf borderId="0" fillId="5" fontId="3" numFmtId="4" xfId="0" applyAlignment="1" applyFont="1" applyNumberFormat="1">
      <alignment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center" readingOrder="0" vertical="bottom"/>
    </xf>
    <xf borderId="0" fillId="0" fontId="4" numFmtId="4" xfId="0" applyAlignment="1" applyFont="1" applyNumberFormat="1">
      <alignment vertical="bottom"/>
    </xf>
    <xf borderId="2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horizontal="center" readingOrder="0" vertical="bottom"/>
    </xf>
    <xf borderId="2" fillId="0" fontId="4" numFmtId="4" xfId="0" applyAlignment="1" applyBorder="1" applyFont="1" applyNumberFormat="1">
      <alignment vertical="bottom"/>
    </xf>
    <xf borderId="0" fillId="0" fontId="4" numFmtId="0" xfId="0" applyAlignment="1" applyFont="1">
      <alignment horizontal="left" vertical="bottom"/>
    </xf>
    <xf borderId="0" fillId="4" fontId="1" numFmtId="0" xfId="0" applyFont="1"/>
    <xf borderId="3" fillId="0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horizontal="center" readingOrder="0" vertical="bottom"/>
    </xf>
    <xf borderId="3" fillId="0" fontId="3" numFmtId="4" xfId="0" applyAlignment="1" applyBorder="1" applyFont="1" applyNumberFormat="1">
      <alignment vertical="bottom"/>
    </xf>
    <xf borderId="0" fillId="0" fontId="5" numFmtId="0" xfId="0" applyAlignment="1" applyFont="1">
      <alignment readingOrder="0" vertical="bottom"/>
    </xf>
    <xf borderId="0" fillId="0" fontId="5" numFmtId="9" xfId="0" applyAlignment="1" applyFont="1" applyNumberFormat="1">
      <alignment vertical="bottom"/>
    </xf>
    <xf borderId="0" fillId="0" fontId="4" numFmtId="9" xfId="0" applyAlignment="1" applyFont="1" applyNumberFormat="1">
      <alignment vertical="bottom"/>
    </xf>
    <xf borderId="0" fillId="0" fontId="4" numFmtId="3" xfId="0" applyAlignment="1" applyFont="1" applyNumberFormat="1">
      <alignment vertical="bottom"/>
    </xf>
    <xf borderId="2" fillId="0" fontId="4" numFmtId="3" xfId="0" applyAlignment="1" applyBorder="1" applyFont="1" applyNumberFormat="1">
      <alignment vertical="bottom"/>
    </xf>
    <xf borderId="2" fillId="0" fontId="3" numFmtId="164" xfId="0" applyAlignment="1" applyBorder="1" applyFont="1" applyNumberFormat="1">
      <alignment vertical="bottom"/>
    </xf>
    <xf borderId="2" fillId="0" fontId="3" numFmtId="10" xfId="0" applyAlignment="1" applyBorder="1" applyFont="1" applyNumberForma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4" numFmtId="4" xfId="0" applyAlignment="1" applyFont="1" applyNumberFormat="1">
      <alignment horizontal="right" vertical="bottom"/>
    </xf>
    <xf borderId="3" fillId="6" fontId="3" numFmtId="0" xfId="0" applyAlignment="1" applyBorder="1" applyFill="1" applyFont="1">
      <alignment readingOrder="0" vertical="bottom"/>
    </xf>
    <xf borderId="3" fillId="6" fontId="3" numFmtId="0" xfId="0" applyAlignment="1" applyBorder="1" applyFont="1">
      <alignment horizontal="center" readingOrder="0" vertical="bottom"/>
    </xf>
    <xf borderId="3" fillId="6" fontId="3" numFmtId="164" xfId="0" applyAlignment="1" applyBorder="1" applyFont="1" applyNumberFormat="1">
      <alignment vertical="bottom"/>
    </xf>
    <xf borderId="3" fillId="6" fontId="3" numFmtId="4" xfId="0" applyAlignment="1" applyBorder="1" applyFont="1" applyNumberFormat="1">
      <alignment vertical="bottom"/>
    </xf>
    <xf borderId="0" fillId="7" fontId="3" numFmtId="0" xfId="0" applyAlignment="1" applyFill="1" applyFont="1">
      <alignment readingOrder="0" vertical="bottom"/>
    </xf>
    <xf borderId="0" fillId="7" fontId="3" numFmtId="0" xfId="0" applyAlignment="1" applyFont="1">
      <alignment horizontal="center" vertical="bottom"/>
    </xf>
    <xf borderId="0" fillId="7" fontId="3" numFmtId="0" xfId="0" applyAlignment="1" applyFont="1">
      <alignment vertical="bottom"/>
    </xf>
    <xf borderId="0" fillId="7" fontId="6" numFmtId="3" xfId="0" applyAlignment="1" applyFont="1" applyNumberFormat="1">
      <alignment horizontal="left"/>
    </xf>
    <xf borderId="0" fillId="0" fontId="4" numFmtId="9" xfId="0" applyAlignment="1" applyFont="1" applyNumberFormat="1">
      <alignment readingOrder="0" vertical="bottom"/>
    </xf>
    <xf borderId="0" fillId="0" fontId="4" numFmtId="2" xfId="0" applyAlignment="1" applyFont="1" applyNumberFormat="1">
      <alignment readingOrder="0" vertical="bottom"/>
    </xf>
    <xf borderId="0" fillId="0" fontId="4" numFmtId="3" xfId="0" applyAlignment="1" applyFont="1" applyNumberFormat="1">
      <alignment readingOrder="0" vertical="bottom"/>
    </xf>
    <xf borderId="0" fillId="0" fontId="4" numFmtId="9" xfId="0" applyAlignment="1" applyFont="1" applyNumberFormat="1">
      <alignment horizontal="right" readingOrder="0" vertical="bottom"/>
    </xf>
    <xf borderId="0" fillId="0" fontId="7" numFmtId="3" xfId="0" applyAlignment="1" applyFont="1" applyNumberFormat="1">
      <alignment readingOrder="0" vertical="bottom"/>
    </xf>
    <xf borderId="0" fillId="0" fontId="7" numFmtId="0" xfId="0" applyAlignment="1" applyFont="1">
      <alignment vertical="bottom"/>
    </xf>
    <xf borderId="0" fillId="0" fontId="7" numFmtId="9" xfId="0" applyAlignment="1" applyFont="1" applyNumberFormat="1">
      <alignment readingOrder="0" vertical="bottom"/>
    </xf>
    <xf borderId="0" fillId="0" fontId="7" numFmtId="0" xfId="0" applyAlignment="1" applyFont="1">
      <alignment readingOrder="0" vertical="bottom"/>
    </xf>
    <xf borderId="0" fillId="0" fontId="7" numFmtId="2" xfId="0" applyAlignment="1" applyFont="1" applyNumberFormat="1">
      <alignment readingOrder="0" vertical="bottom"/>
    </xf>
    <xf borderId="0" fillId="0" fontId="8" numFmtId="9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</cols>
  <sheetData>
    <row r="1">
      <c r="A1" s="1" t="s">
        <v>0</v>
      </c>
    </row>
    <row r="2">
      <c r="B2" s="2"/>
      <c r="C2" s="2"/>
      <c r="D2" s="3">
        <v>2023.0</v>
      </c>
      <c r="E2" s="3">
        <v>2024.0</v>
      </c>
      <c r="F2" s="3">
        <v>2025.0</v>
      </c>
      <c r="G2" s="3">
        <v>2026.0</v>
      </c>
      <c r="H2" s="3">
        <v>2027.0</v>
      </c>
    </row>
    <row r="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>
      <c r="B4" s="5" t="s">
        <v>8</v>
      </c>
      <c r="C4" s="6"/>
      <c r="D4" s="7"/>
      <c r="E4" s="7"/>
      <c r="F4" s="7"/>
      <c r="G4" s="7"/>
      <c r="H4" s="7"/>
      <c r="J4" s="1" t="s">
        <v>9</v>
      </c>
      <c r="K4" s="8">
        <v>2.0</v>
      </c>
    </row>
    <row r="5">
      <c r="B5" s="9" t="s">
        <v>10</v>
      </c>
      <c r="C5" s="10" t="s">
        <v>11</v>
      </c>
      <c r="D5" s="11">
        <f t="shared" ref="D5:H5" si="1">D30*D32</f>
        <v>79900</v>
      </c>
      <c r="E5" s="11">
        <f t="shared" si="1"/>
        <v>159800</v>
      </c>
      <c r="F5" s="11">
        <f t="shared" si="1"/>
        <v>279650</v>
      </c>
      <c r="G5" s="11">
        <f t="shared" si="1"/>
        <v>419475</v>
      </c>
      <c r="H5" s="11">
        <f t="shared" si="1"/>
        <v>566291.25</v>
      </c>
    </row>
    <row r="6">
      <c r="B6" s="5" t="s">
        <v>12</v>
      </c>
      <c r="C6" s="12"/>
      <c r="D6" s="13"/>
      <c r="E6" s="13"/>
      <c r="F6" s="13"/>
      <c r="G6" s="13"/>
      <c r="H6" s="13"/>
    </row>
    <row r="7">
      <c r="B7" s="14" t="s">
        <v>13</v>
      </c>
      <c r="C7" s="15" t="s">
        <v>11</v>
      </c>
      <c r="D7" s="16">
        <f t="shared" ref="D7:H7" si="2">D$30*D35</f>
        <v>13000</v>
      </c>
      <c r="E7" s="16">
        <f t="shared" si="2"/>
        <v>26000</v>
      </c>
      <c r="F7" s="16">
        <f t="shared" si="2"/>
        <v>45500</v>
      </c>
      <c r="G7" s="16">
        <f t="shared" si="2"/>
        <v>68250</v>
      </c>
      <c r="H7" s="16">
        <f t="shared" si="2"/>
        <v>92137.5</v>
      </c>
    </row>
    <row r="8">
      <c r="B8" s="14" t="s">
        <v>14</v>
      </c>
      <c r="C8" s="15" t="s">
        <v>11</v>
      </c>
      <c r="D8" s="16">
        <f t="shared" ref="D8:H8" si="3">D$30*D36</f>
        <v>4500</v>
      </c>
      <c r="E8" s="16">
        <f t="shared" si="3"/>
        <v>9000</v>
      </c>
      <c r="F8" s="16">
        <f t="shared" si="3"/>
        <v>15750</v>
      </c>
      <c r="G8" s="16">
        <f t="shared" si="3"/>
        <v>23625</v>
      </c>
      <c r="H8" s="16">
        <f t="shared" si="3"/>
        <v>31893.75</v>
      </c>
    </row>
    <row r="9">
      <c r="B9" s="17" t="s">
        <v>15</v>
      </c>
      <c r="C9" s="18" t="s">
        <v>11</v>
      </c>
      <c r="D9" s="19">
        <f t="shared" ref="D9:H9" si="4">SUM(D7:D8)</f>
        <v>17500</v>
      </c>
      <c r="E9" s="19">
        <f t="shared" si="4"/>
        <v>35000</v>
      </c>
      <c r="F9" s="19">
        <f t="shared" si="4"/>
        <v>61250</v>
      </c>
      <c r="G9" s="19">
        <f t="shared" si="4"/>
        <v>91875</v>
      </c>
      <c r="H9" s="19">
        <f t="shared" si="4"/>
        <v>124031.25</v>
      </c>
    </row>
    <row r="10">
      <c r="B10" s="20"/>
      <c r="C10" s="12"/>
      <c r="D10" s="13"/>
      <c r="E10" s="13"/>
      <c r="F10" s="13"/>
      <c r="G10" s="13"/>
      <c r="H10" s="13"/>
      <c r="K10" s="21"/>
    </row>
    <row r="11">
      <c r="B11" s="22" t="s">
        <v>16</v>
      </c>
      <c r="C11" s="23" t="s">
        <v>11</v>
      </c>
      <c r="D11" s="24">
        <f t="shared" ref="D11:H11" si="5">D5-D9</f>
        <v>62400</v>
      </c>
      <c r="E11" s="24">
        <f t="shared" si="5"/>
        <v>124800</v>
      </c>
      <c r="F11" s="24">
        <f t="shared" si="5"/>
        <v>218400</v>
      </c>
      <c r="G11" s="24">
        <f t="shared" si="5"/>
        <v>327600</v>
      </c>
      <c r="H11" s="24">
        <f t="shared" si="5"/>
        <v>442260</v>
      </c>
    </row>
    <row r="12">
      <c r="B12" s="25" t="s">
        <v>17</v>
      </c>
      <c r="C12" s="15" t="s">
        <v>18</v>
      </c>
      <c r="D12" s="26">
        <f t="shared" ref="D12:H12" si="6">D11/D5</f>
        <v>0.7809762203</v>
      </c>
      <c r="E12" s="26">
        <f t="shared" si="6"/>
        <v>0.7809762203</v>
      </c>
      <c r="F12" s="26">
        <f t="shared" si="6"/>
        <v>0.7809762203</v>
      </c>
      <c r="G12" s="26">
        <f t="shared" si="6"/>
        <v>0.7809762203</v>
      </c>
      <c r="H12" s="26">
        <f t="shared" si="6"/>
        <v>0.7809762203</v>
      </c>
    </row>
    <row r="13">
      <c r="B13" s="13"/>
      <c r="C13" s="12"/>
      <c r="D13" s="27"/>
      <c r="E13" s="27"/>
      <c r="F13" s="27"/>
      <c r="G13" s="27"/>
      <c r="H13" s="27"/>
    </row>
    <row r="14">
      <c r="B14" s="5" t="s">
        <v>19</v>
      </c>
      <c r="C14" s="6"/>
      <c r="D14" s="13"/>
      <c r="E14" s="13"/>
      <c r="F14" s="13"/>
      <c r="G14" s="13"/>
      <c r="H14" s="13"/>
    </row>
    <row r="15">
      <c r="B15" s="14" t="s">
        <v>20</v>
      </c>
      <c r="C15" s="15" t="s">
        <v>11</v>
      </c>
      <c r="D15" s="28">
        <f t="shared" ref="D15:H15" si="7">D39</f>
        <v>20000</v>
      </c>
      <c r="E15" s="28">
        <f t="shared" si="7"/>
        <v>20000</v>
      </c>
      <c r="F15" s="28">
        <f t="shared" si="7"/>
        <v>30000</v>
      </c>
      <c r="G15" s="28">
        <f t="shared" si="7"/>
        <v>30000</v>
      </c>
      <c r="H15" s="28">
        <f t="shared" si="7"/>
        <v>30000</v>
      </c>
    </row>
    <row r="16">
      <c r="B16" s="14" t="s">
        <v>21</v>
      </c>
      <c r="C16" s="15" t="s">
        <v>11</v>
      </c>
      <c r="D16" s="28">
        <f t="shared" ref="D16:H16" si="8">D40</f>
        <v>50000</v>
      </c>
      <c r="E16" s="28">
        <f t="shared" si="8"/>
        <v>50000</v>
      </c>
      <c r="F16" s="28">
        <f t="shared" si="8"/>
        <v>100000</v>
      </c>
      <c r="G16" s="28">
        <f t="shared" si="8"/>
        <v>100000</v>
      </c>
      <c r="H16" s="28">
        <f t="shared" si="8"/>
        <v>100000</v>
      </c>
    </row>
    <row r="17">
      <c r="B17" s="14" t="s">
        <v>22</v>
      </c>
      <c r="C17" s="15" t="s">
        <v>11</v>
      </c>
      <c r="D17" s="28">
        <f t="shared" ref="D17:H17" si="9">D41</f>
        <v>25000</v>
      </c>
      <c r="E17" s="28">
        <f t="shared" si="9"/>
        <v>25000</v>
      </c>
      <c r="F17" s="28">
        <f t="shared" si="9"/>
        <v>50000</v>
      </c>
      <c r="G17" s="28">
        <f t="shared" si="9"/>
        <v>100000</v>
      </c>
      <c r="H17" s="28">
        <f t="shared" si="9"/>
        <v>100000</v>
      </c>
    </row>
    <row r="18">
      <c r="B18" s="14" t="s">
        <v>23</v>
      </c>
      <c r="C18" s="15" t="s">
        <v>11</v>
      </c>
      <c r="D18" s="28">
        <f t="shared" ref="D18:H18" si="10">D42</f>
        <v>5000</v>
      </c>
      <c r="E18" s="28">
        <f t="shared" si="10"/>
        <v>5000</v>
      </c>
      <c r="F18" s="28">
        <f t="shared" si="10"/>
        <v>5000</v>
      </c>
      <c r="G18" s="28">
        <f t="shared" si="10"/>
        <v>5000</v>
      </c>
      <c r="H18" s="28">
        <f t="shared" si="10"/>
        <v>5000</v>
      </c>
    </row>
    <row r="19">
      <c r="B19" s="17" t="s">
        <v>24</v>
      </c>
      <c r="C19" s="18" t="s">
        <v>11</v>
      </c>
      <c r="D19" s="29">
        <f t="shared" ref="D19:H19" si="11">SUM(D15:D18)</f>
        <v>100000</v>
      </c>
      <c r="E19" s="29">
        <f t="shared" si="11"/>
        <v>100000</v>
      </c>
      <c r="F19" s="29">
        <f t="shared" si="11"/>
        <v>185000</v>
      </c>
      <c r="G19" s="29">
        <f t="shared" si="11"/>
        <v>235000</v>
      </c>
      <c r="H19" s="29">
        <f t="shared" si="11"/>
        <v>235000</v>
      </c>
    </row>
    <row r="20">
      <c r="B20" s="7"/>
      <c r="C20" s="6"/>
      <c r="D20" s="7"/>
      <c r="E20" s="7"/>
      <c r="F20" s="7"/>
      <c r="G20" s="7"/>
      <c r="H20" s="7"/>
    </row>
    <row r="21">
      <c r="B21" s="22" t="s">
        <v>25</v>
      </c>
      <c r="C21" s="23" t="s">
        <v>11</v>
      </c>
      <c r="D21" s="30">
        <f t="shared" ref="D21:H21" si="12">D11-D19</f>
        <v>-37600</v>
      </c>
      <c r="E21" s="30">
        <f t="shared" si="12"/>
        <v>24800</v>
      </c>
      <c r="F21" s="30">
        <f t="shared" si="12"/>
        <v>33400</v>
      </c>
      <c r="G21" s="30">
        <f t="shared" si="12"/>
        <v>92600</v>
      </c>
      <c r="H21" s="30">
        <f t="shared" si="12"/>
        <v>207260</v>
      </c>
    </row>
    <row r="22">
      <c r="B22" s="25" t="s">
        <v>26</v>
      </c>
      <c r="C22" s="15" t="s">
        <v>18</v>
      </c>
      <c r="D22" s="31">
        <f t="shared" ref="D22:H22" si="13">D21/D5</f>
        <v>-0.4705882353</v>
      </c>
      <c r="E22" s="31">
        <f t="shared" si="13"/>
        <v>0.1551939925</v>
      </c>
      <c r="F22" s="31">
        <f t="shared" si="13"/>
        <v>0.119435008</v>
      </c>
      <c r="G22" s="31">
        <f t="shared" si="13"/>
        <v>0.2207521306</v>
      </c>
      <c r="H22" s="31">
        <f t="shared" si="13"/>
        <v>0.3659954131</v>
      </c>
    </row>
    <row r="23">
      <c r="B23" s="13"/>
      <c r="C23" s="12"/>
      <c r="D23" s="13"/>
      <c r="E23" s="13"/>
      <c r="F23" s="13"/>
      <c r="G23" s="13"/>
      <c r="H23" s="13"/>
    </row>
    <row r="24">
      <c r="B24" s="32" t="s">
        <v>27</v>
      </c>
      <c r="C24" s="15" t="s">
        <v>11</v>
      </c>
      <c r="D24" s="33" t="str">
        <f t="shared" ref="D24:H24" si="14">IF(D21&lt;0,"NA",D21*D44)</f>
        <v>NA</v>
      </c>
      <c r="E24" s="34">
        <f t="shared" si="14"/>
        <v>4960</v>
      </c>
      <c r="F24" s="34">
        <f t="shared" si="14"/>
        <v>6680</v>
      </c>
      <c r="G24" s="34">
        <f t="shared" si="14"/>
        <v>18520</v>
      </c>
      <c r="H24" s="34">
        <f t="shared" si="14"/>
        <v>41452</v>
      </c>
    </row>
    <row r="25">
      <c r="B25" s="35" t="s">
        <v>28</v>
      </c>
      <c r="C25" s="36" t="s">
        <v>11</v>
      </c>
      <c r="D25" s="37">
        <f t="shared" ref="D25:H25" si="15">IFERROR(D21-D24,D21)</f>
        <v>-37600</v>
      </c>
      <c r="E25" s="38">
        <f t="shared" si="15"/>
        <v>19840</v>
      </c>
      <c r="F25" s="38">
        <f t="shared" si="15"/>
        <v>26720</v>
      </c>
      <c r="G25" s="38">
        <f t="shared" si="15"/>
        <v>74080</v>
      </c>
      <c r="H25" s="38">
        <f t="shared" si="15"/>
        <v>165808</v>
      </c>
    </row>
    <row r="26">
      <c r="B26" s="13"/>
      <c r="C26" s="12"/>
      <c r="D26" s="13"/>
      <c r="E26" s="13"/>
      <c r="F26" s="13"/>
      <c r="G26" s="13"/>
      <c r="H26" s="13"/>
    </row>
    <row r="27">
      <c r="B27" s="13"/>
      <c r="C27" s="12"/>
      <c r="D27" s="13"/>
      <c r="E27" s="13"/>
      <c r="F27" s="13"/>
      <c r="G27" s="13"/>
      <c r="H27" s="13"/>
    </row>
    <row r="28">
      <c r="B28" s="39" t="s">
        <v>29</v>
      </c>
      <c r="C28" s="40"/>
      <c r="D28" s="41"/>
      <c r="E28" s="41"/>
      <c r="F28" s="41"/>
      <c r="G28" s="41"/>
      <c r="H28" s="41"/>
    </row>
    <row r="29">
      <c r="B29" s="32" t="s">
        <v>10</v>
      </c>
      <c r="C29" s="12"/>
      <c r="D29" s="13"/>
      <c r="E29" s="13"/>
      <c r="F29" s="13"/>
      <c r="G29" s="13"/>
      <c r="H29" s="13"/>
    </row>
    <row r="30">
      <c r="B30" s="14" t="s">
        <v>30</v>
      </c>
      <c r="C30" s="15" t="s">
        <v>31</v>
      </c>
      <c r="D30" s="42">
        <f>CHOOSE($K$4,D48,D66)</f>
        <v>2000</v>
      </c>
      <c r="E30" s="28">
        <f t="shared" ref="E30:H30" si="16">D30*(1+E31)</f>
        <v>4000</v>
      </c>
      <c r="F30" s="28">
        <f t="shared" si="16"/>
        <v>7000</v>
      </c>
      <c r="G30" s="28">
        <f t="shared" si="16"/>
        <v>10500</v>
      </c>
      <c r="H30" s="28">
        <f t="shared" si="16"/>
        <v>14175</v>
      </c>
    </row>
    <row r="31">
      <c r="B31" s="14" t="s">
        <v>32</v>
      </c>
      <c r="C31" s="15" t="s">
        <v>18</v>
      </c>
      <c r="D31" s="13"/>
      <c r="E31" s="43">
        <v>1.0</v>
      </c>
      <c r="F31" s="43">
        <v>0.75</v>
      </c>
      <c r="G31" s="43">
        <v>0.5</v>
      </c>
      <c r="H31" s="43">
        <v>0.35</v>
      </c>
    </row>
    <row r="32">
      <c r="B32" s="14" t="s">
        <v>33</v>
      </c>
      <c r="C32" s="15" t="s">
        <v>11</v>
      </c>
      <c r="D32" s="32">
        <v>39.95</v>
      </c>
      <c r="E32" s="32">
        <v>39.95</v>
      </c>
      <c r="F32" s="32">
        <v>39.95</v>
      </c>
      <c r="G32" s="32">
        <v>39.95</v>
      </c>
      <c r="H32" s="32">
        <v>39.95</v>
      </c>
    </row>
    <row r="33">
      <c r="B33" s="20"/>
      <c r="C33" s="12"/>
      <c r="D33" s="13"/>
      <c r="E33" s="13"/>
      <c r="F33" s="13"/>
      <c r="G33" s="13"/>
      <c r="H33" s="13"/>
    </row>
    <row r="34">
      <c r="B34" s="14" t="s">
        <v>34</v>
      </c>
      <c r="D34" s="13"/>
      <c r="E34" s="13"/>
      <c r="F34" s="13"/>
      <c r="G34" s="13"/>
      <c r="H34" s="13"/>
    </row>
    <row r="35">
      <c r="B35" s="14" t="s">
        <v>13</v>
      </c>
      <c r="C35" s="15" t="s">
        <v>11</v>
      </c>
      <c r="D35" s="44">
        <v>6.5</v>
      </c>
      <c r="E35" s="44">
        <v>6.5</v>
      </c>
      <c r="F35" s="44">
        <v>6.5</v>
      </c>
      <c r="G35" s="44">
        <v>6.5</v>
      </c>
      <c r="H35" s="44">
        <v>6.5</v>
      </c>
    </row>
    <row r="36">
      <c r="B36" s="14" t="s">
        <v>14</v>
      </c>
      <c r="C36" s="15" t="s">
        <v>11</v>
      </c>
      <c r="D36" s="32">
        <v>2.25</v>
      </c>
      <c r="E36" s="32">
        <v>2.25</v>
      </c>
      <c r="F36" s="32">
        <v>2.25</v>
      </c>
      <c r="G36" s="32">
        <v>2.25</v>
      </c>
      <c r="H36" s="32">
        <v>2.25</v>
      </c>
    </row>
    <row r="37">
      <c r="B37" s="20"/>
      <c r="C37" s="12"/>
      <c r="D37" s="13"/>
      <c r="E37" s="13"/>
      <c r="F37" s="13"/>
      <c r="G37" s="13"/>
      <c r="H37" s="13"/>
    </row>
    <row r="38">
      <c r="B38" s="14" t="s">
        <v>19</v>
      </c>
      <c r="C38" s="12"/>
      <c r="D38" s="13"/>
      <c r="E38" s="13"/>
      <c r="F38" s="13"/>
      <c r="G38" s="13"/>
      <c r="H38" s="13"/>
    </row>
    <row r="39">
      <c r="B39" s="14" t="s">
        <v>20</v>
      </c>
      <c r="C39" s="15" t="s">
        <v>11</v>
      </c>
      <c r="D39" s="45">
        <v>20000.0</v>
      </c>
      <c r="E39" s="45">
        <v>20000.0</v>
      </c>
      <c r="F39" s="45">
        <v>30000.0</v>
      </c>
      <c r="G39" s="45">
        <v>30000.0</v>
      </c>
      <c r="H39" s="45">
        <v>30000.0</v>
      </c>
    </row>
    <row r="40">
      <c r="B40" s="14" t="s">
        <v>21</v>
      </c>
      <c r="C40" s="15" t="s">
        <v>11</v>
      </c>
      <c r="D40" s="45">
        <v>50000.0</v>
      </c>
      <c r="E40" s="45">
        <v>50000.0</v>
      </c>
      <c r="F40" s="45">
        <v>100000.0</v>
      </c>
      <c r="G40" s="45">
        <v>100000.0</v>
      </c>
      <c r="H40" s="45">
        <v>100000.0</v>
      </c>
    </row>
    <row r="41">
      <c r="B41" s="14" t="s">
        <v>22</v>
      </c>
      <c r="C41" s="15" t="s">
        <v>11</v>
      </c>
      <c r="D41" s="45">
        <v>25000.0</v>
      </c>
      <c r="E41" s="45">
        <v>25000.0</v>
      </c>
      <c r="F41" s="45">
        <v>50000.0</v>
      </c>
      <c r="G41" s="45">
        <v>100000.0</v>
      </c>
      <c r="H41" s="45">
        <v>100000.0</v>
      </c>
    </row>
    <row r="42">
      <c r="B42" s="14" t="s">
        <v>23</v>
      </c>
      <c r="C42" s="15" t="s">
        <v>11</v>
      </c>
      <c r="D42" s="45">
        <v>5000.0</v>
      </c>
      <c r="E42" s="45">
        <v>5000.0</v>
      </c>
      <c r="F42" s="45">
        <v>5000.0</v>
      </c>
      <c r="G42" s="45">
        <v>5000.0</v>
      </c>
      <c r="H42" s="45">
        <v>5000.0</v>
      </c>
    </row>
    <row r="43">
      <c r="B43" s="20"/>
      <c r="C43" s="12"/>
      <c r="D43" s="13"/>
      <c r="E43" s="13"/>
      <c r="F43" s="13"/>
      <c r="G43" s="13"/>
      <c r="H43" s="13"/>
    </row>
    <row r="44">
      <c r="B44" s="14" t="s">
        <v>35</v>
      </c>
      <c r="C44" s="15" t="s">
        <v>18</v>
      </c>
      <c r="D44" s="46">
        <v>0.2</v>
      </c>
      <c r="E44" s="46">
        <v>0.2</v>
      </c>
      <c r="F44" s="46">
        <v>0.2</v>
      </c>
      <c r="G44" s="46">
        <v>0.2</v>
      </c>
      <c r="H44" s="46">
        <v>0.2</v>
      </c>
    </row>
    <row r="46">
      <c r="B46" s="39" t="s">
        <v>36</v>
      </c>
      <c r="C46" s="40"/>
      <c r="D46" s="41"/>
      <c r="E46" s="41"/>
      <c r="F46" s="41"/>
      <c r="G46" s="41"/>
      <c r="H46" s="41"/>
    </row>
    <row r="47">
      <c r="B47" s="32" t="s">
        <v>10</v>
      </c>
      <c r="C47" s="12"/>
      <c r="D47" s="13"/>
      <c r="E47" s="13"/>
      <c r="F47" s="13"/>
      <c r="G47" s="13"/>
      <c r="H47" s="13"/>
    </row>
    <row r="48">
      <c r="B48" s="14" t="s">
        <v>30</v>
      </c>
      <c r="C48" s="15" t="s">
        <v>31</v>
      </c>
      <c r="D48" s="47">
        <v>3000.0</v>
      </c>
      <c r="E48" s="28">
        <f t="shared" ref="E48:H48" si="17">D48*(1+E49)</f>
        <v>6000</v>
      </c>
      <c r="F48" s="28">
        <f t="shared" si="17"/>
        <v>10500</v>
      </c>
      <c r="G48" s="28">
        <f t="shared" si="17"/>
        <v>15750</v>
      </c>
      <c r="H48" s="28">
        <f t="shared" si="17"/>
        <v>21262.5</v>
      </c>
    </row>
    <row r="49">
      <c r="B49" s="14" t="s">
        <v>32</v>
      </c>
      <c r="C49" s="15" t="s">
        <v>18</v>
      </c>
      <c r="D49" s="48"/>
      <c r="E49" s="49">
        <v>1.0</v>
      </c>
      <c r="F49" s="49">
        <v>0.75</v>
      </c>
      <c r="G49" s="49">
        <v>0.5</v>
      </c>
      <c r="H49" s="49">
        <v>0.35</v>
      </c>
    </row>
    <row r="50">
      <c r="B50" s="14" t="s">
        <v>33</v>
      </c>
      <c r="C50" s="15" t="s">
        <v>11</v>
      </c>
      <c r="D50" s="50">
        <v>39.95</v>
      </c>
      <c r="E50" s="50">
        <v>39.95</v>
      </c>
      <c r="F50" s="50">
        <v>39.95</v>
      </c>
      <c r="G50" s="50">
        <v>39.95</v>
      </c>
      <c r="H50" s="50">
        <v>39.95</v>
      </c>
    </row>
    <row r="51">
      <c r="B51" s="20"/>
      <c r="C51" s="12"/>
      <c r="D51" s="48"/>
      <c r="E51" s="48"/>
      <c r="F51" s="48"/>
      <c r="G51" s="48"/>
      <c r="H51" s="48"/>
    </row>
    <row r="52">
      <c r="B52" s="14" t="s">
        <v>34</v>
      </c>
      <c r="D52" s="48"/>
      <c r="E52" s="48"/>
      <c r="F52" s="48"/>
      <c r="G52" s="48"/>
      <c r="H52" s="48"/>
    </row>
    <row r="53">
      <c r="B53" s="14" t="s">
        <v>13</v>
      </c>
      <c r="C53" s="15" t="s">
        <v>11</v>
      </c>
      <c r="D53" s="51">
        <v>6.5</v>
      </c>
      <c r="E53" s="51">
        <v>6.5</v>
      </c>
      <c r="F53" s="51">
        <v>6.5</v>
      </c>
      <c r="G53" s="51">
        <v>6.5</v>
      </c>
      <c r="H53" s="51">
        <v>6.5</v>
      </c>
    </row>
    <row r="54">
      <c r="B54" s="14" t="s">
        <v>14</v>
      </c>
      <c r="C54" s="15" t="s">
        <v>11</v>
      </c>
      <c r="D54" s="50">
        <v>2.25</v>
      </c>
      <c r="E54" s="50">
        <v>2.25</v>
      </c>
      <c r="F54" s="50">
        <v>2.25</v>
      </c>
      <c r="G54" s="50">
        <v>2.25</v>
      </c>
      <c r="H54" s="50">
        <v>2.25</v>
      </c>
    </row>
    <row r="55">
      <c r="B55" s="20"/>
      <c r="C55" s="12"/>
      <c r="D55" s="48"/>
      <c r="E55" s="48"/>
      <c r="F55" s="48"/>
      <c r="G55" s="48"/>
      <c r="H55" s="48"/>
    </row>
    <row r="56">
      <c r="B56" s="14" t="s">
        <v>19</v>
      </c>
      <c r="C56" s="12"/>
      <c r="D56" s="48"/>
      <c r="E56" s="48"/>
      <c r="F56" s="48"/>
      <c r="G56" s="48"/>
      <c r="H56" s="48"/>
    </row>
    <row r="57">
      <c r="B57" s="14" t="s">
        <v>20</v>
      </c>
      <c r="C57" s="15" t="s">
        <v>11</v>
      </c>
      <c r="D57" s="47">
        <v>20000.0</v>
      </c>
      <c r="E57" s="47">
        <v>20000.0</v>
      </c>
      <c r="F57" s="47">
        <v>30000.0</v>
      </c>
      <c r="G57" s="47">
        <v>30000.0</v>
      </c>
      <c r="H57" s="47">
        <v>30000.0</v>
      </c>
    </row>
    <row r="58">
      <c r="B58" s="14" t="s">
        <v>21</v>
      </c>
      <c r="C58" s="15" t="s">
        <v>11</v>
      </c>
      <c r="D58" s="47">
        <v>50000.0</v>
      </c>
      <c r="E58" s="47">
        <v>50000.0</v>
      </c>
      <c r="F58" s="47">
        <v>100000.0</v>
      </c>
      <c r="G58" s="47">
        <v>100000.0</v>
      </c>
      <c r="H58" s="47">
        <v>100000.0</v>
      </c>
    </row>
    <row r="59">
      <c r="B59" s="14" t="s">
        <v>22</v>
      </c>
      <c r="C59" s="15" t="s">
        <v>11</v>
      </c>
      <c r="D59" s="47">
        <v>25000.0</v>
      </c>
      <c r="E59" s="47">
        <v>25000.0</v>
      </c>
      <c r="F59" s="47">
        <v>50000.0</v>
      </c>
      <c r="G59" s="47">
        <v>100000.0</v>
      </c>
      <c r="H59" s="47">
        <v>100000.0</v>
      </c>
    </row>
    <row r="60">
      <c r="B60" s="14" t="s">
        <v>23</v>
      </c>
      <c r="C60" s="15" t="s">
        <v>11</v>
      </c>
      <c r="D60" s="47">
        <v>5000.0</v>
      </c>
      <c r="E60" s="47">
        <v>5000.0</v>
      </c>
      <c r="F60" s="47">
        <v>5000.0</v>
      </c>
      <c r="G60" s="47">
        <v>5000.0</v>
      </c>
      <c r="H60" s="47">
        <v>5000.0</v>
      </c>
    </row>
    <row r="61">
      <c r="B61" s="20"/>
      <c r="C61" s="12"/>
      <c r="D61" s="48"/>
      <c r="E61" s="48"/>
      <c r="F61" s="48"/>
      <c r="G61" s="48"/>
      <c r="H61" s="48"/>
    </row>
    <row r="62">
      <c r="B62" s="14" t="s">
        <v>35</v>
      </c>
      <c r="C62" s="15" t="s">
        <v>18</v>
      </c>
      <c r="D62" s="52">
        <v>0.2</v>
      </c>
      <c r="E62" s="52">
        <v>0.2</v>
      </c>
      <c r="F62" s="52">
        <v>0.2</v>
      </c>
      <c r="G62" s="52">
        <v>0.2</v>
      </c>
      <c r="H62" s="52">
        <v>0.2</v>
      </c>
    </row>
    <row r="64">
      <c r="B64" s="39" t="s">
        <v>37</v>
      </c>
      <c r="C64" s="40"/>
      <c r="D64" s="41"/>
      <c r="E64" s="41"/>
      <c r="F64" s="41"/>
      <c r="G64" s="41"/>
      <c r="H64" s="41"/>
    </row>
    <row r="65">
      <c r="B65" s="32" t="s">
        <v>10</v>
      </c>
      <c r="C65" s="12"/>
      <c r="D65" s="13"/>
      <c r="E65" s="13"/>
      <c r="F65" s="13"/>
      <c r="G65" s="13"/>
      <c r="H65" s="13"/>
    </row>
    <row r="66">
      <c r="B66" s="14" t="s">
        <v>30</v>
      </c>
      <c r="C66" s="15" t="s">
        <v>31</v>
      </c>
      <c r="D66" s="47">
        <v>2000.0</v>
      </c>
      <c r="E66" s="28">
        <f t="shared" ref="E66:H66" si="18">D66*(1+E67)</f>
        <v>4000</v>
      </c>
      <c r="F66" s="28">
        <f t="shared" si="18"/>
        <v>7000</v>
      </c>
      <c r="G66" s="28">
        <f t="shared" si="18"/>
        <v>10500</v>
      </c>
      <c r="H66" s="28">
        <f t="shared" si="18"/>
        <v>14175</v>
      </c>
    </row>
    <row r="67">
      <c r="B67" s="14" t="s">
        <v>32</v>
      </c>
      <c r="C67" s="15" t="s">
        <v>18</v>
      </c>
      <c r="D67" s="48"/>
      <c r="E67" s="49">
        <v>1.0</v>
      </c>
      <c r="F67" s="49">
        <v>0.75</v>
      </c>
      <c r="G67" s="49">
        <v>0.5</v>
      </c>
      <c r="H67" s="49">
        <v>0.35</v>
      </c>
    </row>
    <row r="68">
      <c r="B68" s="14" t="s">
        <v>33</v>
      </c>
      <c r="C68" s="15" t="s">
        <v>11</v>
      </c>
      <c r="D68" s="50">
        <v>34.95</v>
      </c>
      <c r="E68" s="50">
        <v>34.95</v>
      </c>
      <c r="F68" s="50">
        <v>34.95</v>
      </c>
      <c r="G68" s="50">
        <v>34.95</v>
      </c>
      <c r="H68" s="50">
        <v>34.95</v>
      </c>
    </row>
    <row r="69">
      <c r="B69" s="20"/>
      <c r="C69" s="12"/>
      <c r="D69" s="48"/>
      <c r="E69" s="48"/>
      <c r="F69" s="48"/>
      <c r="G69" s="48"/>
      <c r="H69" s="48"/>
    </row>
    <row r="70">
      <c r="B70" s="14" t="s">
        <v>34</v>
      </c>
      <c r="D70" s="48"/>
      <c r="E70" s="48"/>
      <c r="F70" s="48"/>
      <c r="G70" s="48"/>
      <c r="H70" s="48"/>
    </row>
    <row r="71">
      <c r="B71" s="14" t="s">
        <v>13</v>
      </c>
      <c r="C71" s="15" t="s">
        <v>11</v>
      </c>
      <c r="D71" s="51">
        <v>8.0</v>
      </c>
      <c r="E71" s="51">
        <v>8.0</v>
      </c>
      <c r="F71" s="51">
        <v>8.0</v>
      </c>
      <c r="G71" s="51">
        <v>8.0</v>
      </c>
      <c r="H71" s="51">
        <v>8.0</v>
      </c>
    </row>
    <row r="72">
      <c r="B72" s="14" t="s">
        <v>14</v>
      </c>
      <c r="C72" s="15" t="s">
        <v>11</v>
      </c>
      <c r="D72" s="50">
        <v>2.25</v>
      </c>
      <c r="E72" s="50">
        <v>2.25</v>
      </c>
      <c r="F72" s="50">
        <v>2.25</v>
      </c>
      <c r="G72" s="50">
        <v>2.25</v>
      </c>
      <c r="H72" s="50">
        <v>2.25</v>
      </c>
    </row>
    <row r="73">
      <c r="B73" s="20"/>
      <c r="C73" s="12"/>
      <c r="D73" s="48"/>
      <c r="E73" s="48"/>
      <c r="F73" s="48"/>
      <c r="G73" s="48"/>
      <c r="H73" s="48"/>
    </row>
    <row r="74">
      <c r="B74" s="14" t="s">
        <v>19</v>
      </c>
      <c r="C74" s="12"/>
      <c r="D74" s="48"/>
      <c r="E74" s="48"/>
      <c r="F74" s="48"/>
      <c r="G74" s="48"/>
      <c r="H74" s="48"/>
    </row>
    <row r="75">
      <c r="B75" s="14" t="s">
        <v>20</v>
      </c>
      <c r="C75" s="15" t="s">
        <v>11</v>
      </c>
      <c r="D75" s="47">
        <v>20000.0</v>
      </c>
      <c r="E75" s="47">
        <v>20000.0</v>
      </c>
      <c r="F75" s="47">
        <v>30000.0</v>
      </c>
      <c r="G75" s="47">
        <v>30000.0</v>
      </c>
      <c r="H75" s="47">
        <v>30000.0</v>
      </c>
    </row>
    <row r="76">
      <c r="B76" s="14" t="s">
        <v>21</v>
      </c>
      <c r="C76" s="15" t="s">
        <v>11</v>
      </c>
      <c r="D76" s="47">
        <v>50000.0</v>
      </c>
      <c r="E76" s="47">
        <v>50000.0</v>
      </c>
      <c r="F76" s="47">
        <v>100000.0</v>
      </c>
      <c r="G76" s="47">
        <v>100000.0</v>
      </c>
      <c r="H76" s="47">
        <v>100000.0</v>
      </c>
    </row>
    <row r="77">
      <c r="B77" s="14" t="s">
        <v>22</v>
      </c>
      <c r="C77" s="15" t="s">
        <v>11</v>
      </c>
      <c r="D77" s="47">
        <v>25000.0</v>
      </c>
      <c r="E77" s="47">
        <v>25000.0</v>
      </c>
      <c r="F77" s="47">
        <v>50000.0</v>
      </c>
      <c r="G77" s="47">
        <v>100000.0</v>
      </c>
      <c r="H77" s="47">
        <v>100000.0</v>
      </c>
    </row>
    <row r="78">
      <c r="B78" s="14" t="s">
        <v>23</v>
      </c>
      <c r="C78" s="15" t="s">
        <v>11</v>
      </c>
      <c r="D78" s="47">
        <v>5000.0</v>
      </c>
      <c r="E78" s="47">
        <v>5000.0</v>
      </c>
      <c r="F78" s="47">
        <v>5000.0</v>
      </c>
      <c r="G78" s="47">
        <v>5000.0</v>
      </c>
      <c r="H78" s="47">
        <v>5000.0</v>
      </c>
    </row>
    <row r="79">
      <c r="B79" s="20"/>
      <c r="C79" s="12"/>
      <c r="D79" s="48"/>
      <c r="E79" s="48"/>
      <c r="F79" s="48"/>
      <c r="G79" s="48"/>
      <c r="H79" s="48"/>
    </row>
    <row r="80">
      <c r="B80" s="14" t="s">
        <v>35</v>
      </c>
      <c r="C80" s="15" t="s">
        <v>18</v>
      </c>
      <c r="D80" s="52">
        <v>0.25</v>
      </c>
      <c r="E80" s="52">
        <v>0.25</v>
      </c>
      <c r="F80" s="52">
        <v>0.25</v>
      </c>
      <c r="G80" s="52">
        <v>0.25</v>
      </c>
      <c r="H80" s="52">
        <v>0.25</v>
      </c>
    </row>
  </sheetData>
  <mergeCells count="3">
    <mergeCell ref="B34:C34"/>
    <mergeCell ref="B52:C52"/>
    <mergeCell ref="B70:C70"/>
  </mergeCells>
  <dataValidations>
    <dataValidation type="list" allowBlank="1" showErrorMessage="1" sqref="K4">
      <formula1>"2,1"</formula1>
    </dataValidation>
  </dataValidations>
  <drawing r:id="rId2"/>
  <legacyDrawing r:id="rId3"/>
</worksheet>
</file>