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1309270_qut_edu_au/Documents/Y3 S2/EGH423-CFD Assignment/Part 1/Normal Mesh/"/>
    </mc:Choice>
  </mc:AlternateContent>
  <xr:revisionPtr revIDLastSave="0" documentId="14_{6915BB79-BEA5-4D3E-82B5-E8F0D83FF104}" xr6:coauthVersionLast="47" xr6:coauthVersionMax="47" xr10:uidLastSave="{00000000-0000-0000-0000-000000000000}"/>
  <bookViews>
    <workbookView xWindow="-120" yWindow="-120" windowWidth="29040" windowHeight="15720" firstSheet="1" activeTab="1" xr2:uid="{C5AA0604-6269-40CE-AD86-E705110C062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D4" i="2"/>
  <c r="D5" i="2" s="1"/>
  <c r="D6" i="2" s="1"/>
  <c r="C4" i="2"/>
  <c r="C5" i="2" s="1"/>
  <c r="C6" i="2" s="1"/>
  <c r="H3" i="2"/>
  <c r="J31" i="1"/>
  <c r="L21" i="1"/>
  <c r="L22" i="1"/>
  <c r="L23" i="1"/>
  <c r="L24" i="1"/>
  <c r="G22" i="1"/>
  <c r="G23" i="1" s="1"/>
  <c r="G24" i="1" s="1"/>
  <c r="H22" i="1"/>
  <c r="H23" i="1" s="1"/>
  <c r="H24" i="1" s="1"/>
  <c r="G11" i="1"/>
  <c r="G12" i="1" s="1"/>
  <c r="G13" i="1" s="1"/>
  <c r="H11" i="1"/>
  <c r="H12" i="1" s="1"/>
  <c r="H13" i="1" s="1"/>
</calcChain>
</file>

<file path=xl/sharedStrings.xml><?xml version="1.0" encoding="utf-8"?>
<sst xmlns="http://schemas.openxmlformats.org/spreadsheetml/2006/main" count="105" uniqueCount="50">
  <si>
    <t>Trial 1</t>
  </si>
  <si>
    <t xml:space="preserve">Mesh </t>
  </si>
  <si>
    <t>Method</t>
  </si>
  <si>
    <t>Element Size / Face Size (mm)</t>
  </si>
  <si>
    <t xml:space="preserve">No. of Divisions </t>
  </si>
  <si>
    <t>No. of Elements 2</t>
  </si>
  <si>
    <t xml:space="preserve">Drag Coefficient </t>
  </si>
  <si>
    <t>Formation Length</t>
  </si>
  <si>
    <t>Difference (%)</t>
  </si>
  <si>
    <t xml:space="preserve">CPU Time </t>
  </si>
  <si>
    <t xml:space="preserve">Triangles </t>
  </si>
  <si>
    <t>0.302 sec</t>
  </si>
  <si>
    <t>0.371 sec</t>
  </si>
  <si>
    <t>Triangles</t>
  </si>
  <si>
    <t xml:space="preserve">  0.600 sec</t>
  </si>
  <si>
    <t xml:space="preserve">The specified defeaturing tolerance was found to be larger than a specified size. </t>
  </si>
  <si>
    <t>WHAT DAT MEAN?</t>
  </si>
  <si>
    <t xml:space="preserve"> The elements on one or more edges may be defeatured out.</t>
  </si>
  <si>
    <t xml:space="preserve">Face size and No. of Divisions mesh one is divided by constant scaling factor of 1.6 to get face size of mesh two and so on. </t>
  </si>
  <si>
    <t xml:space="preserve">No. of Divisions: Edge selection, select bluff body to input value. </t>
  </si>
  <si>
    <t xml:space="preserve">Green: Parameters from simmulation </t>
  </si>
  <si>
    <t>Black: Set Parameters</t>
  </si>
  <si>
    <t>Column1</t>
  </si>
  <si>
    <t xml:space="preserve">No. of Elements </t>
  </si>
  <si>
    <t>Formation Length (m)</t>
  </si>
  <si>
    <t>Velocity (m/s)</t>
  </si>
  <si>
    <t>0.235 sec</t>
  </si>
  <si>
    <t>0.274 sec</t>
  </si>
  <si>
    <t>0.425 sec</t>
  </si>
  <si>
    <t>0.734 sec</t>
  </si>
  <si>
    <t>HORIZONTAL BODY</t>
  </si>
  <si>
    <t>0.177 sec</t>
  </si>
  <si>
    <t>0.253 sec</t>
  </si>
  <si>
    <t>0.365 sec</t>
  </si>
  <si>
    <t>Element Size / Fce Size (m)</t>
  </si>
  <si>
    <t xml:space="preserve">Normal Mesh </t>
  </si>
  <si>
    <t xml:space="preserve">Cross Flow Mesh </t>
  </si>
  <si>
    <t>Edges</t>
  </si>
  <si>
    <t>can remove</t>
  </si>
  <si>
    <t>Methods</t>
  </si>
  <si>
    <t>No. of Divisions 1</t>
  </si>
  <si>
    <t>No. of Divisions 2</t>
  </si>
  <si>
    <t>No. of Divisions 3</t>
  </si>
  <si>
    <t>No. of Elements</t>
  </si>
  <si>
    <t>Total wall-clock time</t>
  </si>
  <si>
    <t>Drag co. Compute</t>
  </si>
  <si>
    <t>Drag co. Table</t>
  </si>
  <si>
    <t xml:space="preserve">Formation Length </t>
  </si>
  <si>
    <t>Quadrilaterals</t>
  </si>
  <si>
    <t>Simulation wall-clock time for 5000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</si>
</sst>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000"/>
    <numFmt numFmtId="166" formatCode="0.0000"/>
    <numFmt numFmtId="167" formatCode="0.0000000000"/>
    <numFmt numFmtId="168" formatCode="0.0000000"/>
    <numFmt numFmtId="169" formatCode="0.000000"/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/>
    <xf numFmtId="168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166" fontId="1" fillId="3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34"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64" formatCode="0.000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64" formatCode="0.000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Sheet1!$S$20</c:f>
              <c:strCache>
                <c:ptCount val="1"/>
                <c:pt idx="0">
                  <c:v>Drag Coefficient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Sheet1!$R$21:$R$24</c:f>
              <c:numCache>
                <c:formatCode>General</c:formatCode>
                <c:ptCount val="4"/>
                <c:pt idx="0">
                  <c:v>2799</c:v>
                </c:pt>
                <c:pt idx="1">
                  <c:v>4212</c:v>
                </c:pt>
                <c:pt idx="2">
                  <c:v>6334</c:v>
                </c:pt>
                <c:pt idx="3">
                  <c:v>10580</c:v>
                </c:pt>
              </c:numCache>
            </c:numRef>
          </c:xVal>
          <c:yVal>
            <c:numRef>
              <c:f>Sheet1!$S$21:$S$24</c:f>
              <c:numCache>
                <c:formatCode>0.0000</c:formatCode>
                <c:ptCount val="4"/>
                <c:pt idx="0">
                  <c:v>8.3876000000000008</c:v>
                </c:pt>
                <c:pt idx="1">
                  <c:v>8.4567999999999994</c:v>
                </c:pt>
                <c:pt idx="2">
                  <c:v>8.5106999999999999</c:v>
                </c:pt>
                <c:pt idx="3">
                  <c:v>8.5591000000000008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A-4F1C-B9C9-9C732D665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333071"/>
        <c:axId val="1456334319"/>
      </c:scatterChart>
      <c:valAx>
        <c:axId val="14563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34319"/>
        <c:crosses val="autoZero"/>
        <c:crossBetween val="midCat"/>
      </c:valAx>
      <c:valAx>
        <c:axId val="14563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3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Formation</a:t>
            </a:r>
            <a:r>
              <a:rPr lang="en-AU" baseline="0"/>
              <a:t> Length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Sheet1!$U$21:$U$24</c:f>
              <c:numCache>
                <c:formatCode>General</c:formatCode>
                <c:ptCount val="4"/>
                <c:pt idx="0">
                  <c:v>0.111631826</c:v>
                </c:pt>
                <c:pt idx="1">
                  <c:v>0.111291483</c:v>
                </c:pt>
                <c:pt idx="2">
                  <c:v>0.110951141</c:v>
                </c:pt>
                <c:pt idx="3">
                  <c:v>0.112312511</c:v>
                </c:pt>
              </c:numCache>
            </c:numRef>
          </c:xVal>
          <c:yVal>
            <c:numRef>
              <c:f>Sheet1!$V$21:$V$24</c:f>
              <c:numCache>
                <c:formatCode>General</c:formatCode>
                <c:ptCount val="4"/>
                <c:pt idx="0">
                  <c:v>7.3586670600000005E-7</c:v>
                </c:pt>
                <c:pt idx="1">
                  <c:v>5.5565646999999999E-7</c:v>
                </c:pt>
                <c:pt idx="2">
                  <c:v>5.1271729300000003E-7</c:v>
                </c:pt>
                <c:pt idx="3">
                  <c:v>6.5612095999999996E-7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3-475D-8E27-A76A50B6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215920"/>
        <c:axId val="1636218000"/>
      </c:scatterChart>
      <c:valAx>
        <c:axId val="16362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18000"/>
        <c:crosses val="autoZero"/>
        <c:crossBetween val="midCat"/>
      </c:valAx>
      <c:valAx>
        <c:axId val="16362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421980</xdr:colOff>
      <xdr:row>26</xdr:row>
      <xdr:rowOff>12847</xdr:rowOff>
    </xdr:from>
    <xdr:to>
      <xdr:col>20</xdr:col>
      <xdr:colOff>740958</xdr:colOff>
      <xdr:row>39</xdr:row>
      <xdr:rowOff>120059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EFCBE-549A-4C5E-BA7D-DA8FF4009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1357866</xdr:colOff>
      <xdr:row>26</xdr:row>
      <xdr:rowOff>12848</xdr:rowOff>
    </xdr:from>
    <xdr:to>
      <xdr:col>27</xdr:col>
      <xdr:colOff>314546</xdr:colOff>
      <xdr:row>39</xdr:row>
      <xdr:rowOff>120060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E512D-CDD2-48EB-9630-0AEA0B11F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186B1D-5628-484B-B57A-8308A4C8C3BC}" name="Table1" displayName="Table1" ref="E9:M13" totalsRowShown="0" headerRowDxfId="33">
  <autoFilter ref="E9:M13" xr:uid="{0C186B1D-5628-484B-B57A-8308A4C8C3BC}"/>
  <tableColumns count="9">
    <tableColumn id="1" xr3:uid="{29401AEC-A84A-47C7-B957-C966FFEBB8F1}" name="Mesh "/>
    <tableColumn id="8" xr3:uid="{CA5F54F6-4FEE-4840-B62E-201A4B9376AB}" name="Method"/>
    <tableColumn id="2" xr3:uid="{B981CE28-D4B0-41A6-BCB5-BF663FC612E8}" name="Element Size / Face Size (mm)" dataDxfId="32"/>
    <tableColumn id="12" xr3:uid="{08E19F03-072E-42C7-B282-4B332E23B1C1}" name="No. of Divisions " dataDxfId="31"/>
    <tableColumn id="11" xr3:uid="{88DAB49A-D73B-4E7E-9BB3-81FD18FB4C48}" name="No. of Elements 2" dataDxfId="30"/>
    <tableColumn id="3" xr3:uid="{DBF78F28-D9AA-4C03-8FFE-6EE6D417D230}" name="Drag Coefficient " dataDxfId="29"/>
    <tableColumn id="9" xr3:uid="{1D85F1B2-127A-4D11-8A3E-2FD0E54250C4}" name="Formation Length" dataDxfId="28"/>
    <tableColumn id="4" xr3:uid="{64E974A0-D8B6-42E7-BABD-52B38E22C3FD}" name="Difference (%)" dataDxfId="27"/>
    <tableColumn id="5" xr3:uid="{04ECDC11-51C5-4EEC-83B4-39EC357E025A}" name="CPU Time 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E48855-3E3C-4F6F-9E2F-09FAB29C4564}" name="Table136" displayName="Table136" ref="E20:N24" totalsRowShown="0" headerRowDxfId="25">
  <autoFilter ref="E20:N24" xr:uid="{6DE48855-3E3C-4F6F-9E2F-09FAB29C4564}"/>
  <tableColumns count="10">
    <tableColumn id="1" xr3:uid="{CF6298E4-31F3-410D-9681-6A1BE69E89DA}" name="Mesh "/>
    <tableColumn id="8" xr3:uid="{FEE6A35B-507B-4E6E-BC2A-734307BB5EAD}" name="Method"/>
    <tableColumn id="2" xr3:uid="{7BF09ED7-2161-46C6-908F-395B15D8E686}" name="Element Size / Face Size (mm)" dataDxfId="24"/>
    <tableColumn id="12" xr3:uid="{A6529A36-ACC8-41A7-A02C-8AF67FECBDD8}" name="No. of Divisions " dataDxfId="23"/>
    <tableColumn id="11" xr3:uid="{6E5A0571-F6FA-4A5F-8390-DF1EA1EA7757}" name="No. of Elements 2" dataDxfId="22"/>
    <tableColumn id="3" xr3:uid="{9FC8D9A9-F920-4045-864F-E943224631F6}" name="Drag Coefficient " dataDxfId="21"/>
    <tableColumn id="9" xr3:uid="{A7BEFF56-6EBE-44BC-9D87-6A190E7A8F91}" name="Formation Length" dataDxfId="20"/>
    <tableColumn id="4" xr3:uid="{07604F0A-7C22-467C-824F-0BDC900C30CC}" name="Difference (%)" dataDxfId="19">
      <calculatedColumnFormula>K20-Table136[[#This Row],[Formation Length]]</calculatedColumnFormula>
    </tableColumn>
    <tableColumn id="5" xr3:uid="{803A3808-3026-4B8F-9A99-5CB8D2E042F5}" name="CPU Time " dataDxfId="18"/>
    <tableColumn id="6" xr3:uid="{6C4C9919-8BF9-44DF-BF2F-117A22620848}" name="Column1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0C8FD5-18EA-4655-AA7C-1CA7EC8F60F8}" name="Table1259" displayName="Table1259" ref="E40:M44" totalsRowShown="0" headerRowDxfId="16">
  <autoFilter ref="E40:M44" xr:uid="{DD0C8FD5-18EA-4655-AA7C-1CA7EC8F60F8}"/>
  <tableColumns count="9">
    <tableColumn id="1" xr3:uid="{3D4A787E-EF5E-4881-83B7-3EC02FA9E8A2}" name="Mesh "/>
    <tableColumn id="8" xr3:uid="{1C304925-CF26-42A1-AD17-66E2CF77636F}" name="Method"/>
    <tableColumn id="2" xr3:uid="{5E3382DA-CFE2-42E5-AD3C-676D309D3F6E}" name="Element Size / Fce Size (m)" dataDxfId="15"/>
    <tableColumn id="12" xr3:uid="{93E86A13-6BDF-4003-B8F7-2EAD05F6D6E4}" name="No. of Divisions " dataDxfId="14"/>
    <tableColumn id="11" xr3:uid="{094177DC-6DCF-4F3B-8566-731AB9A94448}" name="No. of Elements 2" dataDxfId="13"/>
    <tableColumn id="3" xr3:uid="{FD5B3F5E-B9DF-4BF9-93DC-21FDE6B17D8A}" name="Drag Coefficient " dataDxfId="12"/>
    <tableColumn id="9" xr3:uid="{E63B6A47-88CB-4B5D-8F58-DB1BEB8FF9D1}" name="Formation Length" dataDxfId="11"/>
    <tableColumn id="4" xr3:uid="{22673DD9-0C30-4327-B6D7-9C0E7D1331CC}" name="Difference (%)" dataDxfId="10"/>
    <tableColumn id="5" xr3:uid="{8DC9F2AC-843D-4B22-9635-36FEC628C8D3}" name="CPU Time 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50EA10-99A0-4121-A56C-00DD3AFBD524}" name="Table25" displayName="Table25" ref="U20:V24" totalsRowShown="0">
  <autoFilter ref="U20:V24" xr:uid="{7650EA10-99A0-4121-A56C-00DD3AFBD524}"/>
  <tableColumns count="2">
    <tableColumn id="1" xr3:uid="{C25C6C70-B104-40DC-B005-877E534302B9}" name="Formation Length (m)"/>
    <tableColumn id="2" xr3:uid="{67765199-6F74-4E19-8BD8-B3C0153F3543}" name="Velocity (m/s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CE5C4-5639-4D7B-BA0A-35F1CB056409}" name="Table1362" displayName="Table1362" ref="A2:J6" totalsRowShown="0" headerRowDxfId="8">
  <autoFilter ref="A2:J6" xr:uid="{598CE5C4-5639-4D7B-BA0A-35F1CB056409}"/>
  <tableColumns count="10">
    <tableColumn id="1" xr3:uid="{043CE491-CDC9-41A0-9C21-480204FE5676}" name="Mesh "/>
    <tableColumn id="8" xr3:uid="{E3228F87-F5D0-4E0C-B034-BF72E94E8879}" name="Method"/>
    <tableColumn id="2" xr3:uid="{24A785A5-836E-4B3D-A08D-73FA1E27AC1D}" name="Element Size / Face Size (mm)" dataDxfId="7"/>
    <tableColumn id="12" xr3:uid="{FE70FA87-DD82-4620-A962-E33D1DCE6C99}" name="No. of Divisions " dataDxfId="6"/>
    <tableColumn id="11" xr3:uid="{CDBB9921-8CE2-4FB8-B14E-E4684EC0784F}" name="No. of Elements " dataDxfId="5"/>
    <tableColumn id="3" xr3:uid="{3ED4AD86-FA47-4EC7-BD46-44481C7C13DB}" name="Drag Coefficient " dataDxfId="4"/>
    <tableColumn id="9" xr3:uid="{0F7B0BCE-2766-462C-B9FA-5C3232DAB52A}" name="Formation Length" dataDxfId="3"/>
    <tableColumn id="4" xr3:uid="{34D6EAF1-0CF9-497A-9EA0-D098993F986A}" name="Difference (%)" dataDxfId="2">
      <calculatedColumnFormula>G2-Table1362[[#This Row],[Formation Length]]</calculatedColumnFormula>
    </tableColumn>
    <tableColumn id="5" xr3:uid="{9E7F0EAE-E66E-4D54-AD96-F361724DFF25}" name="CPU Time " dataDxfId="1"/>
    <tableColumn id="6" xr3:uid="{29E9CAC7-0C52-49D5-997F-F5424AE1FDBF}" name="Column1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087BE1-8D39-42A3-84BF-6C2D7AFED60E}" name="Table6" displayName="Table6" ref="A10:K14" totalsRowShown="0">
  <autoFilter ref="A10:K14" xr:uid="{D3087BE1-8D39-42A3-84BF-6C2D7AFED60E}"/>
  <tableColumns count="11">
    <tableColumn id="1" xr3:uid="{A515BF91-DFCE-4D35-AF8B-B61A124E5D17}" name="Mesh "/>
    <tableColumn id="2" xr3:uid="{8CF1EB4A-B9DB-4D53-AA45-98C38FE6BC07}" name="Methods"/>
    <tableColumn id="3" xr3:uid="{016CFFE9-4272-4F54-8CDE-0F218FA24C8E}" name="No. of Divisions 1"/>
    <tableColumn id="4" xr3:uid="{FD798A4F-050D-4B6B-AC5C-A0A75403C60B}" name="No. of Divisions 2"/>
    <tableColumn id="5" xr3:uid="{D48B0064-24B2-42BE-AB29-BD928A8ED5BD}" name="No. of Divisions 3"/>
    <tableColumn id="6" xr3:uid="{E96905C6-5E0A-4A57-93D8-7A6E2F4BBCD2}" name="No. of Elements"/>
    <tableColumn id="7" xr3:uid="{A6DC44F6-6553-4843-8901-3CAE6E0B517F}" name="Total wall-clock time"/>
    <tableColumn id="8" xr3:uid="{F321D759-7B67-459B-8DA9-C657E1BECB5D}" name="Simulation wall-clock time for 5000 iterations"/>
    <tableColumn id="9" xr3:uid="{E1CB2D75-3184-489F-954E-D1F1A9C37705}" name="Drag co. Compute"/>
    <tableColumn id="10" xr3:uid="{9E8573B1-F62B-489B-B8B4-75CDF4F449B9}" name="Drag co. Table"/>
    <tableColumn id="11" xr3:uid="{052DAC59-69C1-4AD9-9F89-53C67CBC6053}" name="Formation Length 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3963-198B-4887-A16F-BA7526AAB823}">
  <dimension ref="E8:AD48"/>
  <sheetViews>
    <sheetView topLeftCell="A27" zoomScale="86" zoomScaleNormal="86" workbookViewId="0">
      <selection activeCell="C39" sqref="C39"/>
    </sheetView>
  </sheetViews>
  <sheetFormatPr defaultColWidth="8.85546875" defaultRowHeight="15" x14ac:dyDescent="0.25"/>
  <cols>
    <col min="6" max="6" width="11.85546875" customWidth="1"/>
    <col min="7" max="7" width="14.140625" customWidth="1"/>
    <col min="8" max="8" width="11.7109375" customWidth="1"/>
    <col min="9" max="9" width="14" bestFit="1" customWidth="1"/>
    <col min="10" max="10" width="12" customWidth="1"/>
    <col min="11" max="11" width="14.140625" customWidth="1"/>
    <col min="12" max="12" width="13" customWidth="1"/>
    <col min="13" max="13" width="11.42578125" customWidth="1"/>
    <col min="14" max="14" width="13" customWidth="1"/>
    <col min="18" max="18" width="19.42578125" customWidth="1"/>
    <col min="19" max="19" width="15.28515625" customWidth="1"/>
    <col min="21" max="21" width="24.140625" customWidth="1"/>
    <col min="22" max="22" width="16.140625" customWidth="1"/>
    <col min="28" max="28" width="16.85546875" customWidth="1"/>
  </cols>
  <sheetData>
    <row r="8" spans="5:22" x14ac:dyDescent="0.25">
      <c r="E8" t="s">
        <v>0</v>
      </c>
    </row>
    <row r="9" spans="5:22" ht="45" x14ac:dyDescent="0.25">
      <c r="E9" s="1" t="s">
        <v>1</v>
      </c>
      <c r="F9" s="1" t="s">
        <v>2</v>
      </c>
      <c r="G9" s="1" t="s">
        <v>3</v>
      </c>
      <c r="H9" s="1" t="s">
        <v>4</v>
      </c>
      <c r="I9" s="1" t="s">
        <v>5</v>
      </c>
      <c r="J9" s="1" t="s">
        <v>6</v>
      </c>
      <c r="K9" s="1" t="s">
        <v>7</v>
      </c>
      <c r="L9" s="1" t="s">
        <v>8</v>
      </c>
      <c r="M9" s="1" t="s">
        <v>9</v>
      </c>
    </row>
    <row r="10" spans="5:22" x14ac:dyDescent="0.25">
      <c r="E10">
        <v>1</v>
      </c>
      <c r="F10" t="s">
        <v>10</v>
      </c>
      <c r="G10" s="2">
        <v>0.05</v>
      </c>
      <c r="H10" s="2">
        <v>50</v>
      </c>
      <c r="I10" s="3">
        <v>4059</v>
      </c>
      <c r="J10" s="9">
        <v>8.4172999999999991</v>
      </c>
      <c r="K10" s="7">
        <v>0.110951141</v>
      </c>
      <c r="L10" s="3"/>
      <c r="M10" s="5" t="s">
        <v>11</v>
      </c>
      <c r="N10" s="6"/>
    </row>
    <row r="11" spans="5:22" x14ac:dyDescent="0.25">
      <c r="E11">
        <v>2</v>
      </c>
      <c r="F11" t="s">
        <v>10</v>
      </c>
      <c r="G11" s="2">
        <f>ROUND(G10/1.5,2)</f>
        <v>0.03</v>
      </c>
      <c r="H11" s="2">
        <f>H10*1.6</f>
        <v>80</v>
      </c>
      <c r="I11" s="3">
        <v>5741</v>
      </c>
      <c r="J11" s="7">
        <v>8.4037000000000006</v>
      </c>
      <c r="K11" s="10">
        <v>0.111631826</v>
      </c>
      <c r="L11" s="3"/>
      <c r="M11" s="3" t="s">
        <v>12</v>
      </c>
    </row>
    <row r="12" spans="5:22" x14ac:dyDescent="0.25">
      <c r="E12">
        <v>3</v>
      </c>
      <c r="F12" t="s">
        <v>13</v>
      </c>
      <c r="G12" s="2">
        <f>ROUND(G11/1.5,2)</f>
        <v>0.02</v>
      </c>
      <c r="H12" s="2">
        <f>ROUND(H11*1.6, 0)</f>
        <v>128</v>
      </c>
      <c r="I12" s="3">
        <v>8359</v>
      </c>
      <c r="J12" s="7">
        <v>8.4418000000000006</v>
      </c>
      <c r="K12" s="10">
        <v>0.111631826</v>
      </c>
      <c r="L12" s="3"/>
      <c r="M12" s="11" t="s">
        <v>14</v>
      </c>
      <c r="N12" t="s">
        <v>15</v>
      </c>
      <c r="V12" t="s">
        <v>16</v>
      </c>
    </row>
    <row r="13" spans="5:22" x14ac:dyDescent="0.25">
      <c r="E13">
        <v>4</v>
      </c>
      <c r="F13" t="s">
        <v>13</v>
      </c>
      <c r="G13" s="2">
        <f>ROUND(G12/1.5,2)</f>
        <v>0.01</v>
      </c>
      <c r="H13" s="2">
        <f>H12*1.6</f>
        <v>204.8</v>
      </c>
      <c r="I13" s="3"/>
      <c r="J13" s="7"/>
      <c r="K13" s="3"/>
      <c r="L13" s="3"/>
      <c r="M13" s="3"/>
      <c r="N13" t="s">
        <v>17</v>
      </c>
    </row>
    <row r="14" spans="5:22" x14ac:dyDescent="0.25">
      <c r="G14" t="s">
        <v>18</v>
      </c>
    </row>
    <row r="15" spans="5:22" x14ac:dyDescent="0.25">
      <c r="G15" t="s">
        <v>19</v>
      </c>
    </row>
    <row r="16" spans="5:22" x14ac:dyDescent="0.25">
      <c r="G16" t="s">
        <v>20</v>
      </c>
    </row>
    <row r="17" spans="5:30" x14ac:dyDescent="0.25">
      <c r="G17" t="s">
        <v>21</v>
      </c>
    </row>
    <row r="20" spans="5:30" ht="45" x14ac:dyDescent="0.25">
      <c r="E20" s="1" t="s">
        <v>1</v>
      </c>
      <c r="F20" s="1" t="s">
        <v>2</v>
      </c>
      <c r="G20" s="1" t="s">
        <v>3</v>
      </c>
      <c r="H20" s="1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22</v>
      </c>
      <c r="R20" s="16" t="s">
        <v>23</v>
      </c>
      <c r="S20" s="16" t="s">
        <v>6</v>
      </c>
      <c r="U20" t="s">
        <v>24</v>
      </c>
      <c r="V20" t="s">
        <v>25</v>
      </c>
    </row>
    <row r="21" spans="5:30" x14ac:dyDescent="0.25">
      <c r="E21">
        <v>1</v>
      </c>
      <c r="F21" t="s">
        <v>10</v>
      </c>
      <c r="G21" s="2">
        <v>0.02</v>
      </c>
      <c r="H21" s="2">
        <v>30</v>
      </c>
      <c r="I21" s="3">
        <v>2799</v>
      </c>
      <c r="J21" s="9">
        <v>8.3876000000000008</v>
      </c>
      <c r="K21" s="7">
        <v>0.111631826</v>
      </c>
      <c r="L21" s="7" t="e">
        <f>K20-Table136[[#This Row],[Formation Length]]</f>
        <v>#VALUE!</v>
      </c>
      <c r="M21" s="5" t="s">
        <v>26</v>
      </c>
      <c r="N21" s="7">
        <v>0.111631826</v>
      </c>
      <c r="R21" s="19">
        <v>2799</v>
      </c>
      <c r="S21" s="17">
        <v>8.3876000000000008</v>
      </c>
      <c r="U21">
        <v>0.111631826</v>
      </c>
      <c r="V21">
        <v>7.3586670600000005E-7</v>
      </c>
    </row>
    <row r="22" spans="5:30" x14ac:dyDescent="0.25">
      <c r="E22">
        <v>2</v>
      </c>
      <c r="F22" t="s">
        <v>10</v>
      </c>
      <c r="G22" s="14">
        <f>0.02/1.5</f>
        <v>1.3333333333333334E-2</v>
      </c>
      <c r="H22" s="2">
        <f>H21*1.6</f>
        <v>48</v>
      </c>
      <c r="I22" s="3">
        <v>4212</v>
      </c>
      <c r="J22" s="9">
        <v>8.4567999999999994</v>
      </c>
      <c r="K22" s="7">
        <v>0.111291483</v>
      </c>
      <c r="L22" s="7">
        <f>K21-Table136[[#This Row],[Formation Length]]</f>
        <v>3.4034300000000683E-4</v>
      </c>
      <c r="M22" s="3" t="s">
        <v>27</v>
      </c>
      <c r="N22" s="7">
        <v>0.111291483</v>
      </c>
      <c r="R22" s="20">
        <v>4212</v>
      </c>
      <c r="S22" s="18">
        <v>8.4567999999999994</v>
      </c>
      <c r="U22">
        <v>0.111291483</v>
      </c>
      <c r="V22">
        <v>5.5565646999999999E-7</v>
      </c>
    </row>
    <row r="23" spans="5:30" x14ac:dyDescent="0.25">
      <c r="E23">
        <v>3</v>
      </c>
      <c r="F23" t="s">
        <v>13</v>
      </c>
      <c r="G23" s="2">
        <f>ROUND(G22/1.5,3)</f>
        <v>8.9999999999999993E-3</v>
      </c>
      <c r="H23" s="2">
        <f>ROUND(H22*1.6, 0)</f>
        <v>77</v>
      </c>
      <c r="I23" s="3">
        <v>6334</v>
      </c>
      <c r="J23" s="9">
        <v>8.5106999999999999</v>
      </c>
      <c r="K23" s="7">
        <v>0.110951141</v>
      </c>
      <c r="L23" s="7">
        <f>K22-Table136[[#This Row],[Formation Length]]</f>
        <v>3.4034199999999348E-4</v>
      </c>
      <c r="M23" s="3" t="s">
        <v>28</v>
      </c>
      <c r="N23" s="7">
        <v>0.110951141</v>
      </c>
      <c r="R23" s="19">
        <v>6334</v>
      </c>
      <c r="S23" s="17">
        <v>8.5106999999999999</v>
      </c>
      <c r="U23">
        <v>0.110951141</v>
      </c>
      <c r="V23">
        <v>5.1271729300000003E-7</v>
      </c>
    </row>
    <row r="24" spans="5:30" ht="15.75" thickBot="1" x14ac:dyDescent="0.3">
      <c r="E24">
        <v>4</v>
      </c>
      <c r="F24" t="s">
        <v>13</v>
      </c>
      <c r="G24" s="14">
        <f>ROUND(G23/1.5,4)</f>
        <v>6.0000000000000001E-3</v>
      </c>
      <c r="H24" s="15">
        <f>H23*1.6</f>
        <v>123.2</v>
      </c>
      <c r="I24" s="3">
        <v>10580</v>
      </c>
      <c r="J24" s="9">
        <v>8.5591000000000008</v>
      </c>
      <c r="K24" s="7">
        <v>0.112312511</v>
      </c>
      <c r="L24" s="7">
        <f>K23-Table136[[#This Row],[Formation Length]]</f>
        <v>-1.3613700000000006E-3</v>
      </c>
      <c r="M24" s="3" t="s">
        <v>29</v>
      </c>
      <c r="N24" s="7">
        <v>0.112312511</v>
      </c>
      <c r="R24" s="20">
        <v>10580</v>
      </c>
      <c r="S24" s="18">
        <v>8.5591000000000008</v>
      </c>
      <c r="U24">
        <v>0.112312511</v>
      </c>
      <c r="V24">
        <v>6.5612095999999996E-7</v>
      </c>
    </row>
    <row r="25" spans="5:30" ht="15.75" thickBot="1" x14ac:dyDescent="0.3">
      <c r="E25" s="23" t="s">
        <v>30</v>
      </c>
      <c r="F25" s="24"/>
      <c r="G25" s="24"/>
      <c r="H25" s="24"/>
      <c r="I25" s="24"/>
      <c r="J25" s="24"/>
      <c r="K25" s="24"/>
      <c r="L25" s="24"/>
      <c r="M25" s="24"/>
      <c r="N25" s="25"/>
      <c r="O25" s="6"/>
      <c r="V25" s="1"/>
      <c r="W25" s="1"/>
      <c r="X25" s="1"/>
      <c r="Y25" s="1"/>
      <c r="Z25" s="1"/>
      <c r="AA25" s="1"/>
      <c r="AB25" s="1"/>
      <c r="AC25" s="1"/>
      <c r="AD25" s="1"/>
    </row>
    <row r="26" spans="5:30" x14ac:dyDescent="0.25">
      <c r="E26">
        <v>1</v>
      </c>
      <c r="F26" t="s">
        <v>10</v>
      </c>
      <c r="H26" s="2"/>
      <c r="I26" s="2"/>
      <c r="J26" s="21">
        <v>5.0914000000000001</v>
      </c>
      <c r="K26" s="7"/>
      <c r="L26" s="13"/>
      <c r="M26" s="3" t="s">
        <v>31</v>
      </c>
      <c r="N26" s="3"/>
      <c r="X26" s="2"/>
      <c r="Y26" s="2"/>
      <c r="Z26" s="3"/>
      <c r="AA26" s="8"/>
      <c r="AB26" s="4"/>
      <c r="AC26" s="3"/>
      <c r="AD26" s="5"/>
    </row>
    <row r="27" spans="5:30" x14ac:dyDescent="0.25">
      <c r="E27">
        <v>2</v>
      </c>
      <c r="F27" t="s">
        <v>10</v>
      </c>
      <c r="H27" s="2"/>
      <c r="I27" s="2"/>
      <c r="J27" s="21">
        <v>5.1199000000000003</v>
      </c>
      <c r="K27" s="7"/>
      <c r="L27" s="13"/>
      <c r="M27" s="3" t="s">
        <v>32</v>
      </c>
      <c r="N27" s="3"/>
      <c r="X27" s="2"/>
      <c r="Y27" s="2"/>
      <c r="Z27" s="3"/>
      <c r="AA27" s="7"/>
      <c r="AB27" s="3"/>
      <c r="AC27" s="3"/>
      <c r="AD27" s="3"/>
    </row>
    <row r="28" spans="5:30" x14ac:dyDescent="0.25">
      <c r="E28">
        <v>3</v>
      </c>
      <c r="F28" t="s">
        <v>10</v>
      </c>
      <c r="H28" s="2"/>
      <c r="I28" s="2"/>
      <c r="J28" s="21">
        <v>5.1501999999999999</v>
      </c>
      <c r="K28" s="7"/>
      <c r="L28" s="13"/>
      <c r="M28" s="3" t="s">
        <v>33</v>
      </c>
      <c r="N28" s="3"/>
      <c r="X28" s="2"/>
      <c r="Y28" s="2"/>
      <c r="Z28" s="3"/>
      <c r="AA28" s="7"/>
      <c r="AB28" s="3"/>
      <c r="AC28" s="3"/>
      <c r="AD28" s="3"/>
    </row>
    <row r="29" spans="5:30" x14ac:dyDescent="0.25">
      <c r="E29">
        <v>4</v>
      </c>
      <c r="F29" t="s">
        <v>10</v>
      </c>
      <c r="H29" s="2"/>
      <c r="I29" s="2"/>
      <c r="J29" s="21"/>
      <c r="K29" s="7"/>
      <c r="L29" s="13"/>
      <c r="M29" s="3"/>
      <c r="N29" s="3"/>
      <c r="X29" s="2"/>
      <c r="Y29" s="2"/>
      <c r="Z29" s="3"/>
      <c r="AA29" s="7"/>
      <c r="AB29" s="3"/>
      <c r="AC29" s="3"/>
      <c r="AD29" s="3"/>
    </row>
    <row r="30" spans="5:30" x14ac:dyDescent="0.25">
      <c r="H30" s="2"/>
      <c r="I30" s="2"/>
      <c r="J30" s="21"/>
      <c r="K30" s="7"/>
      <c r="L30" s="13"/>
      <c r="M30" s="3"/>
      <c r="N30" s="3"/>
    </row>
    <row r="31" spans="5:30" x14ac:dyDescent="0.25">
      <c r="H31" s="2"/>
      <c r="I31" s="2"/>
      <c r="J31" s="21">
        <f>J21/J26</f>
        <v>1.6474054287622266</v>
      </c>
      <c r="K31" s="7"/>
      <c r="L31" s="13"/>
      <c r="M31" s="3"/>
      <c r="N31" s="3"/>
    </row>
    <row r="32" spans="5:30" x14ac:dyDescent="0.25">
      <c r="H32" s="2"/>
      <c r="I32" s="2"/>
      <c r="J32" s="21"/>
      <c r="K32" s="7"/>
      <c r="L32" s="13"/>
      <c r="M32" s="3"/>
      <c r="N32" s="3"/>
    </row>
    <row r="33" spans="5:14" x14ac:dyDescent="0.25">
      <c r="H33" s="2"/>
      <c r="I33" s="2"/>
      <c r="J33" s="21"/>
      <c r="K33" s="7"/>
      <c r="L33" s="13"/>
      <c r="M33" s="3"/>
      <c r="N33" s="3"/>
    </row>
    <row r="34" spans="5:14" x14ac:dyDescent="0.25">
      <c r="H34" s="2"/>
      <c r="I34" s="2"/>
      <c r="J34" s="21"/>
      <c r="K34" s="7"/>
      <c r="L34" s="13"/>
      <c r="M34" s="3"/>
      <c r="N34" s="3"/>
    </row>
    <row r="35" spans="5:14" x14ac:dyDescent="0.25">
      <c r="H35" s="2"/>
      <c r="I35" s="2"/>
      <c r="J35" s="21"/>
      <c r="K35" s="7"/>
      <c r="L35" s="13"/>
      <c r="M35" s="3"/>
      <c r="N35" s="3"/>
    </row>
    <row r="36" spans="5:14" x14ac:dyDescent="0.25">
      <c r="H36" s="2"/>
      <c r="I36" s="2"/>
      <c r="J36" s="21"/>
      <c r="K36" s="7"/>
      <c r="L36" s="13"/>
      <c r="M36" s="3"/>
      <c r="N36" s="3"/>
    </row>
    <row r="37" spans="5:14" x14ac:dyDescent="0.25">
      <c r="H37" s="2"/>
      <c r="I37" s="2"/>
      <c r="J37" s="21"/>
      <c r="K37" s="7"/>
      <c r="L37" s="13"/>
      <c r="M37" s="3"/>
      <c r="N37" s="3"/>
    </row>
    <row r="40" spans="5:14" ht="30" x14ac:dyDescent="0.25">
      <c r="E40" s="1" t="s">
        <v>1</v>
      </c>
      <c r="F40" s="1" t="s">
        <v>2</v>
      </c>
      <c r="G40" s="1" t="s">
        <v>34</v>
      </c>
      <c r="H40" s="1" t="s">
        <v>4</v>
      </c>
      <c r="I40" s="1" t="s">
        <v>5</v>
      </c>
      <c r="J40" s="1" t="s">
        <v>6</v>
      </c>
      <c r="K40" s="1" t="s">
        <v>7</v>
      </c>
      <c r="L40" s="1" t="s">
        <v>8</v>
      </c>
      <c r="M40" s="1" t="s">
        <v>9</v>
      </c>
    </row>
    <row r="41" spans="5:14" x14ac:dyDescent="0.25">
      <c r="E41">
        <v>1</v>
      </c>
      <c r="F41" t="s">
        <v>10</v>
      </c>
      <c r="G41" s="2">
        <v>0.12</v>
      </c>
      <c r="H41" s="2">
        <v>30</v>
      </c>
      <c r="I41" s="3">
        <v>1442</v>
      </c>
      <c r="J41" s="8">
        <v>2.3134000000000001</v>
      </c>
      <c r="K41" s="4">
        <v>1.3773736999999999</v>
      </c>
      <c r="L41" s="3"/>
      <c r="M41" s="5">
        <v>5.0000000000000001E-3</v>
      </c>
    </row>
    <row r="42" spans="5:14" x14ac:dyDescent="0.25">
      <c r="E42">
        <v>2</v>
      </c>
      <c r="F42" t="s">
        <v>10</v>
      </c>
      <c r="G42" s="2">
        <v>7.4999999999999997E-2</v>
      </c>
      <c r="H42" s="2">
        <v>48</v>
      </c>
      <c r="I42" s="3">
        <v>3020</v>
      </c>
      <c r="J42" s="7">
        <v>2.3094000000000001</v>
      </c>
      <c r="K42" s="3">
        <v>1.3965926200000001</v>
      </c>
      <c r="L42" s="3"/>
      <c r="M42" s="3">
        <v>0.29499999999999998</v>
      </c>
    </row>
    <row r="43" spans="5:14" x14ac:dyDescent="0.25">
      <c r="E43">
        <v>3</v>
      </c>
      <c r="F43" t="s">
        <v>13</v>
      </c>
      <c r="G43" s="2">
        <v>4.7E-2</v>
      </c>
      <c r="H43" s="2">
        <v>77</v>
      </c>
      <c r="I43" s="3">
        <v>7085</v>
      </c>
      <c r="J43" s="7">
        <v>2.3094999999999999</v>
      </c>
      <c r="K43" s="3">
        <v>1.4382336099999999</v>
      </c>
      <c r="L43" s="3"/>
      <c r="M43" s="3">
        <v>0.58799999999999997</v>
      </c>
    </row>
    <row r="44" spans="5:14" x14ac:dyDescent="0.25">
      <c r="E44">
        <v>4</v>
      </c>
      <c r="F44" t="s">
        <v>13</v>
      </c>
      <c r="G44" s="2">
        <v>2.9000000000000001E-2</v>
      </c>
      <c r="H44" s="2">
        <v>123</v>
      </c>
      <c r="I44" s="3">
        <v>17079</v>
      </c>
      <c r="J44" s="7">
        <v>2.3079000000000001</v>
      </c>
      <c r="K44" s="3">
        <v>1.45424938</v>
      </c>
      <c r="L44" s="3"/>
      <c r="M44" s="3">
        <v>1.4430000000000001</v>
      </c>
    </row>
    <row r="45" spans="5:14" x14ac:dyDescent="0.25">
      <c r="E45" s="22"/>
      <c r="F45" s="22"/>
      <c r="G45" s="22"/>
      <c r="H45" s="22"/>
      <c r="I45" s="22"/>
      <c r="J45" s="22"/>
      <c r="K45" s="22"/>
      <c r="L45" s="22"/>
      <c r="M45" s="22"/>
    </row>
    <row r="46" spans="5:14" x14ac:dyDescent="0.25">
      <c r="H46" s="2"/>
      <c r="I46" s="2"/>
      <c r="J46" s="21"/>
      <c r="K46" s="7"/>
      <c r="L46" s="13"/>
      <c r="M46" s="3"/>
      <c r="N46" s="3"/>
    </row>
    <row r="47" spans="5:14" x14ac:dyDescent="0.25">
      <c r="H47" s="2"/>
      <c r="I47" s="2"/>
      <c r="J47" s="3"/>
      <c r="K47" s="7"/>
      <c r="L47" s="12"/>
      <c r="M47" s="3"/>
      <c r="N47" s="11"/>
    </row>
    <row r="48" spans="5:14" x14ac:dyDescent="0.25">
      <c r="H48" s="2"/>
      <c r="I48" s="2"/>
      <c r="J48" s="3"/>
      <c r="K48" s="7"/>
      <c r="L48" s="3"/>
      <c r="M48" s="3"/>
      <c r="N48" s="3"/>
    </row>
  </sheetData>
  <mergeCells count="2">
    <mergeCell ref="E45:M45"/>
    <mergeCell ref="E25:N25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8495-307C-4B00-B279-CBF8C25B5C76}">
  <dimension ref="A1:K14"/>
  <sheetViews>
    <sheetView tabSelected="1" topLeftCell="A2" workbookViewId="0">
      <selection activeCell="J21" sqref="J21"/>
    </sheetView>
  </sheetViews>
  <sheetFormatPr defaultRowHeight="15" x14ac:dyDescent="0.25"/>
  <cols>
    <col min="1" max="1" width="8.5703125" customWidth="1"/>
    <col min="2" max="2" width="13.7109375" bestFit="1" customWidth="1"/>
    <col min="3" max="3" width="18.42578125" customWidth="1"/>
    <col min="4" max="4" width="19.140625" customWidth="1"/>
    <col min="5" max="5" width="18.42578125" customWidth="1"/>
    <col min="6" max="6" width="17.28515625" customWidth="1"/>
    <col min="7" max="7" width="22.140625" bestFit="1" customWidth="1"/>
    <col min="8" max="8" width="45" bestFit="1" customWidth="1"/>
    <col min="9" max="9" width="19.140625" customWidth="1"/>
    <col min="10" max="10" width="16.28515625" bestFit="1" customWidth="1"/>
    <col min="11" max="11" width="20" bestFit="1" customWidth="1"/>
    <col min="13" max="13" width="15.42578125" bestFit="1" customWidth="1"/>
    <col min="14" max="14" width="15.28515625" bestFit="1" customWidth="1"/>
    <col min="15" max="15" width="9.42578125" bestFit="1" customWidth="1"/>
    <col min="16" max="16" width="8.42578125" bestFit="1" customWidth="1"/>
    <col min="17" max="17" width="17.28515625" bestFit="1" customWidth="1"/>
  </cols>
  <sheetData>
    <row r="1" spans="1:11" x14ac:dyDescent="0.25">
      <c r="A1" t="s">
        <v>35</v>
      </c>
    </row>
    <row r="2" spans="1:11" ht="35.2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23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22</v>
      </c>
    </row>
    <row r="3" spans="1:11" x14ac:dyDescent="0.25">
      <c r="A3">
        <v>1</v>
      </c>
      <c r="B3" t="s">
        <v>10</v>
      </c>
      <c r="C3" s="2">
        <v>0.02</v>
      </c>
      <c r="D3" s="2">
        <v>30</v>
      </c>
      <c r="E3" s="3">
        <v>2799</v>
      </c>
      <c r="F3" s="9">
        <v>8.3876000000000008</v>
      </c>
      <c r="G3" s="7">
        <v>0.111631826</v>
      </c>
      <c r="H3" s="7" t="e">
        <f>G2-Table1362[[#This Row],[Formation Length]]</f>
        <v>#VALUE!</v>
      </c>
      <c r="I3" s="5" t="s">
        <v>26</v>
      </c>
      <c r="J3" s="7">
        <v>0.111631826</v>
      </c>
    </row>
    <row r="4" spans="1:11" x14ac:dyDescent="0.25">
      <c r="A4">
        <v>2</v>
      </c>
      <c r="B4" t="s">
        <v>10</v>
      </c>
      <c r="C4" s="14">
        <f>0.02/1.5</f>
        <v>1.3333333333333334E-2</v>
      </c>
      <c r="D4" s="2">
        <f>D3*1.6</f>
        <v>48</v>
      </c>
      <c r="E4" s="3">
        <v>4212</v>
      </c>
      <c r="F4" s="9">
        <v>8.4567999999999994</v>
      </c>
      <c r="G4" s="7">
        <v>0.111291483</v>
      </c>
      <c r="H4" s="7">
        <f>G3-Table1362[[#This Row],[Formation Length]]</f>
        <v>3.4034300000000683E-4</v>
      </c>
      <c r="I4" s="3" t="s">
        <v>27</v>
      </c>
      <c r="J4" s="7">
        <v>0.111291483</v>
      </c>
    </row>
    <row r="5" spans="1:11" x14ac:dyDescent="0.25">
      <c r="A5">
        <v>3</v>
      </c>
      <c r="B5" t="s">
        <v>13</v>
      </c>
      <c r="C5" s="2">
        <f>ROUND(C4/1.5,3)</f>
        <v>8.9999999999999993E-3</v>
      </c>
      <c r="D5" s="2">
        <f>ROUND(D4*1.6, 0)</f>
        <v>77</v>
      </c>
      <c r="E5" s="3">
        <v>6334</v>
      </c>
      <c r="F5" s="9">
        <v>8.5106999999999999</v>
      </c>
      <c r="G5" s="7">
        <v>0.110951141</v>
      </c>
      <c r="H5" s="7">
        <f>G4-Table1362[[#This Row],[Formation Length]]</f>
        <v>3.4034199999999348E-4</v>
      </c>
      <c r="I5" s="3" t="s">
        <v>28</v>
      </c>
      <c r="J5" s="7">
        <v>0.110951141</v>
      </c>
    </row>
    <row r="6" spans="1:11" x14ac:dyDescent="0.25">
      <c r="A6">
        <v>4</v>
      </c>
      <c r="B6" t="s">
        <v>13</v>
      </c>
      <c r="C6" s="14">
        <f>ROUND(C5/1.5,4)</f>
        <v>6.0000000000000001E-3</v>
      </c>
      <c r="D6" s="15">
        <f>D5*1.6</f>
        <v>123.2</v>
      </c>
      <c r="E6" s="3">
        <v>10580</v>
      </c>
      <c r="F6" s="9">
        <v>8.5591000000000008</v>
      </c>
      <c r="G6" s="7">
        <v>0.112312511</v>
      </c>
      <c r="H6" s="7">
        <f>G5-Table1362[[#This Row],[Formation Length]]</f>
        <v>-1.3613700000000006E-3</v>
      </c>
      <c r="I6" s="3" t="s">
        <v>29</v>
      </c>
      <c r="J6" s="7">
        <v>0.112312511</v>
      </c>
    </row>
    <row r="8" spans="1:11" x14ac:dyDescent="0.25">
      <c r="A8" t="s">
        <v>36</v>
      </c>
    </row>
    <row r="9" spans="1:11" x14ac:dyDescent="0.25">
      <c r="C9" t="s">
        <v>37</v>
      </c>
      <c r="D9" t="s">
        <v>38</v>
      </c>
      <c r="E9" t="s">
        <v>38</v>
      </c>
    </row>
    <row r="10" spans="1:11" x14ac:dyDescent="0.25">
      <c r="A10" t="s">
        <v>1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49</v>
      </c>
      <c r="I10" t="s">
        <v>45</v>
      </c>
      <c r="J10" t="s">
        <v>46</v>
      </c>
      <c r="K10" t="s">
        <v>47</v>
      </c>
    </row>
    <row r="11" spans="1:11" x14ac:dyDescent="0.25">
      <c r="A11" s="26">
        <v>1</v>
      </c>
      <c r="B11" s="26" t="s">
        <v>48</v>
      </c>
      <c r="C11" s="26">
        <v>30</v>
      </c>
      <c r="D11" s="26">
        <v>15</v>
      </c>
      <c r="E11" s="26">
        <v>23</v>
      </c>
      <c r="F11" s="26">
        <v>11064</v>
      </c>
      <c r="G11" s="26">
        <v>12.214</v>
      </c>
      <c r="H11" s="26">
        <v>69</v>
      </c>
      <c r="I11">
        <v>130.95959999999999</v>
      </c>
      <c r="J11" s="6">
        <v>130.96</v>
      </c>
    </row>
    <row r="12" spans="1:11" x14ac:dyDescent="0.25">
      <c r="A12">
        <v>2</v>
      </c>
      <c r="B12" t="s">
        <v>48</v>
      </c>
      <c r="C12">
        <v>48</v>
      </c>
      <c r="D12">
        <v>24</v>
      </c>
      <c r="E12">
        <v>36</v>
      </c>
      <c r="F12">
        <v>24224</v>
      </c>
      <c r="G12">
        <v>166.82499999999999</v>
      </c>
      <c r="H12">
        <v>486</v>
      </c>
      <c r="I12">
        <v>127.53895</v>
      </c>
      <c r="J12" s="6">
        <v>127.54</v>
      </c>
    </row>
    <row r="13" spans="1:11" x14ac:dyDescent="0.25">
      <c r="A13">
        <v>3</v>
      </c>
      <c r="B13" t="s">
        <v>48</v>
      </c>
      <c r="C13">
        <v>77</v>
      </c>
      <c r="D13">
        <v>39</v>
      </c>
      <c r="E13">
        <v>58</v>
      </c>
      <c r="F13">
        <v>56934</v>
      </c>
      <c r="G13">
        <v>480.58300000000003</v>
      </c>
      <c r="H13">
        <v>800</v>
      </c>
      <c r="I13">
        <v>124.01758</v>
      </c>
      <c r="J13" s="6">
        <v>124.02</v>
      </c>
    </row>
    <row r="14" spans="1:11" x14ac:dyDescent="0.25">
      <c r="A14">
        <v>4</v>
      </c>
      <c r="B14" t="s">
        <v>48</v>
      </c>
      <c r="C14">
        <v>123</v>
      </c>
      <c r="D14">
        <v>62</v>
      </c>
      <c r="E14">
        <v>93</v>
      </c>
      <c r="F14">
        <v>135964</v>
      </c>
      <c r="G14">
        <v>1187.4760000000001</v>
      </c>
      <c r="H14">
        <v>1479</v>
      </c>
      <c r="I14">
        <v>117.7829</v>
      </c>
      <c r="J14" s="6">
        <v>117.78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Porrel Pemteol Samana</dc:creator>
  <cp:keywords/>
  <dc:description/>
  <cp:lastModifiedBy>Ellie Tun</cp:lastModifiedBy>
  <cp:revision/>
  <dcterms:created xsi:type="dcterms:W3CDTF">2024-10-15T08:57:17Z</dcterms:created>
  <dcterms:modified xsi:type="dcterms:W3CDTF">2024-10-28T08:35:02Z</dcterms:modified>
  <cp:category/>
  <cp:contentStatus/>
</cp:coreProperties>
</file>