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esktop\Masters\Modules\Dissertation\Data\"/>
    </mc:Choice>
  </mc:AlternateContent>
  <xr:revisionPtr revIDLastSave="0" documentId="13_ncr:1_{06969B2F-1F9E-4A8F-9CBB-5CEF2E0693F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able 3A.1a" sheetId="1" r:id="rId1"/>
    <sheet name="Table 3A.2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86" i="2" l="1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25" i="2"/>
  <c r="R226" i="2"/>
  <c r="R227" i="2"/>
  <c r="R228" i="2"/>
  <c r="R229" i="2"/>
  <c r="R230" i="2"/>
  <c r="R231" i="2"/>
  <c r="R232" i="2"/>
  <c r="R233" i="2"/>
  <c r="R234" i="2"/>
  <c r="R241" i="2"/>
  <c r="R242" i="2"/>
  <c r="R243" i="2"/>
  <c r="R244" i="2"/>
  <c r="R245" i="2"/>
  <c r="R246" i="2"/>
  <c r="R247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92" i="2"/>
  <c r="R293" i="2"/>
  <c r="R294" i="2"/>
  <c r="R295" i="2"/>
  <c r="R296" i="2"/>
  <c r="R297" i="2"/>
  <c r="R298" i="2"/>
  <c r="R299" i="2"/>
  <c r="R300" i="2"/>
  <c r="R301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34" i="2"/>
  <c r="R335" i="2"/>
  <c r="R336" i="2"/>
  <c r="R337" i="2"/>
  <c r="R338" i="2"/>
  <c r="R339" i="2"/>
  <c r="R340" i="2"/>
  <c r="R341" i="2"/>
  <c r="R349" i="2"/>
  <c r="R350" i="2"/>
  <c r="R351" i="2"/>
  <c r="R352" i="2"/>
  <c r="R353" i="2"/>
  <c r="R354" i="2"/>
  <c r="R355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87" i="2"/>
  <c r="R388" i="2"/>
  <c r="R389" i="2"/>
  <c r="R390" i="2"/>
  <c r="R391" i="2"/>
  <c r="R392" i="2"/>
  <c r="R393" i="2"/>
  <c r="R394" i="2"/>
  <c r="R395" i="2"/>
  <c r="R396" i="2"/>
  <c r="R397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6" i="2"/>
  <c r="P387" i="2" l="1"/>
  <c r="P388" i="2"/>
  <c r="P389" i="2"/>
  <c r="P390" i="2"/>
  <c r="P391" i="2"/>
  <c r="P392" i="2"/>
  <c r="P393" i="2"/>
  <c r="P394" i="2"/>
  <c r="P395" i="2"/>
  <c r="P396" i="2"/>
  <c r="P397" i="2"/>
  <c r="P386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63" i="2"/>
  <c r="P350" i="2"/>
  <c r="P351" i="2"/>
  <c r="P352" i="2"/>
  <c r="P353" i="2"/>
  <c r="P354" i="2"/>
  <c r="P355" i="2"/>
  <c r="P349" i="2"/>
  <c r="P335" i="2"/>
  <c r="P336" i="2"/>
  <c r="P337" i="2"/>
  <c r="P338" i="2"/>
  <c r="P339" i="2"/>
  <c r="P340" i="2"/>
  <c r="P341" i="2"/>
  <c r="P334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08" i="2"/>
  <c r="P293" i="2"/>
  <c r="P294" i="2"/>
  <c r="P295" i="2"/>
  <c r="P296" i="2"/>
  <c r="P297" i="2"/>
  <c r="P298" i="2"/>
  <c r="P299" i="2"/>
  <c r="P300" i="2"/>
  <c r="P301" i="2"/>
  <c r="P292" i="2"/>
  <c r="P275" i="2"/>
  <c r="P276" i="2"/>
  <c r="P277" i="2"/>
  <c r="P278" i="2"/>
  <c r="P279" i="2"/>
  <c r="P280" i="2"/>
  <c r="P281" i="2"/>
  <c r="P282" i="2"/>
  <c r="P283" i="2"/>
  <c r="P284" i="2"/>
  <c r="P285" i="2"/>
  <c r="P274" i="2"/>
  <c r="P267" i="2"/>
  <c r="P256" i="2"/>
  <c r="P257" i="2"/>
  <c r="P258" i="2"/>
  <c r="P259" i="2"/>
  <c r="P260" i="2"/>
  <c r="P261" i="2"/>
  <c r="P262" i="2"/>
  <c r="P263" i="2"/>
  <c r="P264" i="2"/>
  <c r="P265" i="2"/>
  <c r="P266" i="2"/>
  <c r="P255" i="2"/>
  <c r="P242" i="2"/>
  <c r="P243" i="2"/>
  <c r="P244" i="2"/>
  <c r="P245" i="2"/>
  <c r="P246" i="2"/>
  <c r="P247" i="2"/>
  <c r="P241" i="2"/>
  <c r="P234" i="2"/>
  <c r="P227" i="2"/>
  <c r="P226" i="2"/>
  <c r="P228" i="2"/>
  <c r="P229" i="2"/>
  <c r="P230" i="2"/>
  <c r="P231" i="2"/>
  <c r="P232" i="2"/>
  <c r="P233" i="2"/>
  <c r="P225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17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30" i="2"/>
  <c r="P121" i="2"/>
  <c r="P12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04" i="2"/>
  <c r="Q104" i="2"/>
  <c r="Q226" i="2"/>
  <c r="Q174" i="2"/>
  <c r="Q17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30" i="2"/>
  <c r="Q121" i="2"/>
  <c r="Q122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62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30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6" i="2"/>
  <c r="Q171" i="2"/>
  <c r="Q172" i="2"/>
  <c r="Q173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25" i="2"/>
  <c r="Q227" i="2"/>
  <c r="Q228" i="2"/>
  <c r="Q229" i="2"/>
  <c r="Q230" i="2"/>
  <c r="Q231" i="2"/>
  <c r="Q232" i="2"/>
  <c r="Q233" i="2"/>
  <c r="Q234" i="2"/>
  <c r="Q241" i="2"/>
  <c r="Q242" i="2"/>
  <c r="Q243" i="2"/>
  <c r="Q244" i="2"/>
  <c r="Q245" i="2"/>
  <c r="Q246" i="2"/>
  <c r="Q247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92" i="2"/>
  <c r="Q293" i="2"/>
  <c r="Q294" i="2"/>
  <c r="Q295" i="2"/>
  <c r="Q296" i="2"/>
  <c r="Q297" i="2"/>
  <c r="Q298" i="2"/>
  <c r="Q299" i="2"/>
  <c r="Q300" i="2"/>
  <c r="Q301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34" i="2"/>
  <c r="Q335" i="2"/>
  <c r="Q336" i="2"/>
  <c r="Q337" i="2"/>
  <c r="Q338" i="2"/>
  <c r="Q339" i="2"/>
  <c r="Q340" i="2"/>
  <c r="Q341" i="2"/>
  <c r="Q349" i="2"/>
  <c r="Q350" i="2"/>
  <c r="Q351" i="2"/>
  <c r="Q352" i="2"/>
  <c r="Q353" i="2"/>
  <c r="Q354" i="2"/>
  <c r="Q355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B22" i="1"/>
  <c r="B21" i="1"/>
  <c r="O11" i="2" l="1"/>
  <c r="N11" i="2"/>
  <c r="M11" i="2"/>
  <c r="J11" i="2"/>
  <c r="D11" i="2"/>
  <c r="C11" i="2"/>
  <c r="B11" i="2"/>
  <c r="K11" i="2" l="1"/>
  <c r="K22" i="2"/>
  <c r="K6" i="2"/>
  <c r="K7" i="2"/>
  <c r="K8" i="2"/>
  <c r="K9" i="2"/>
  <c r="K10" i="2"/>
  <c r="K12" i="2"/>
  <c r="K13" i="2"/>
  <c r="K14" i="2"/>
  <c r="K15" i="2"/>
  <c r="K16" i="2"/>
  <c r="K17" i="2"/>
  <c r="K18" i="2"/>
  <c r="K19" i="2"/>
  <c r="K20" i="2"/>
  <c r="K21" i="2"/>
  <c r="J5" i="2"/>
  <c r="K5" i="2" s="1"/>
  <c r="K31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J32" i="2"/>
  <c r="J30" i="2" s="1"/>
  <c r="K30" i="2" s="1"/>
  <c r="K63" i="2"/>
  <c r="K64" i="2"/>
  <c r="K65" i="2"/>
  <c r="K66" i="2"/>
  <c r="K67" i="2"/>
  <c r="K68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1" i="2"/>
  <c r="K92" i="2"/>
  <c r="K93" i="2"/>
  <c r="K94" i="2"/>
  <c r="K95" i="2"/>
  <c r="K96" i="2"/>
  <c r="J90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04" i="2"/>
  <c r="J104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J130" i="2"/>
  <c r="K130" i="2" s="1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26" i="2"/>
  <c r="K227" i="2"/>
  <c r="K228" i="2"/>
  <c r="K229" i="2"/>
  <c r="K230" i="2"/>
  <c r="K231" i="2"/>
  <c r="K232" i="2"/>
  <c r="K233" i="2"/>
  <c r="K234" i="2"/>
  <c r="J225" i="2"/>
  <c r="K225" i="2" s="1"/>
  <c r="K242" i="2"/>
  <c r="K243" i="2"/>
  <c r="K244" i="2"/>
  <c r="K245" i="2"/>
  <c r="K246" i="2"/>
  <c r="K247" i="2"/>
  <c r="J241" i="2"/>
  <c r="K241" i="2" s="1"/>
  <c r="K256" i="2"/>
  <c r="K257" i="2"/>
  <c r="K258" i="2"/>
  <c r="K259" i="2"/>
  <c r="K260" i="2"/>
  <c r="K261" i="2"/>
  <c r="K262" i="2"/>
  <c r="K263" i="2"/>
  <c r="K264" i="2"/>
  <c r="K265" i="2"/>
  <c r="K266" i="2"/>
  <c r="K267" i="2"/>
  <c r="J255" i="2"/>
  <c r="K255" i="2" s="1"/>
  <c r="K275" i="2"/>
  <c r="K276" i="2"/>
  <c r="K277" i="2"/>
  <c r="K278" i="2"/>
  <c r="K279" i="2"/>
  <c r="K280" i="2"/>
  <c r="K281" i="2"/>
  <c r="K282" i="2"/>
  <c r="K283" i="2"/>
  <c r="K284" i="2"/>
  <c r="K285" i="2"/>
  <c r="J274" i="2"/>
  <c r="K274" i="2" s="1"/>
  <c r="K293" i="2"/>
  <c r="K294" i="2"/>
  <c r="K295" i="2"/>
  <c r="K296" i="2"/>
  <c r="K297" i="2"/>
  <c r="K298" i="2"/>
  <c r="K299" i="2"/>
  <c r="K300" i="2"/>
  <c r="K301" i="2"/>
  <c r="J292" i="2"/>
  <c r="K292" i="2" s="1"/>
  <c r="K387" i="2"/>
  <c r="K388" i="2"/>
  <c r="K389" i="2"/>
  <c r="K390" i="2"/>
  <c r="K391" i="2"/>
  <c r="K392" i="2"/>
  <c r="K393" i="2"/>
  <c r="K394" i="2"/>
  <c r="K395" i="2"/>
  <c r="K396" i="2"/>
  <c r="K397" i="2"/>
  <c r="J386" i="2"/>
  <c r="K386" i="2" s="1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J363" i="2"/>
  <c r="K363" i="2" s="1"/>
  <c r="K355" i="2"/>
  <c r="K350" i="2"/>
  <c r="K351" i="2"/>
  <c r="K352" i="2"/>
  <c r="K353" i="2"/>
  <c r="K354" i="2"/>
  <c r="J349" i="2"/>
  <c r="K349" i="2" s="1"/>
  <c r="K335" i="2"/>
  <c r="K336" i="2"/>
  <c r="K337" i="2"/>
  <c r="K338" i="2"/>
  <c r="K339" i="2"/>
  <c r="K340" i="2"/>
  <c r="K341" i="2"/>
  <c r="J334" i="2"/>
  <c r="K334" i="2" s="1"/>
  <c r="K309" i="2"/>
  <c r="K310" i="2"/>
  <c r="K311" i="2"/>
  <c r="K312" i="2"/>
  <c r="K313" i="2"/>
  <c r="K314" i="2"/>
  <c r="K315" i="2"/>
  <c r="K316" i="2"/>
  <c r="K317" i="2"/>
  <c r="K319" i="2"/>
  <c r="K320" i="2"/>
  <c r="K321" i="2"/>
  <c r="K322" i="2"/>
  <c r="K323" i="2"/>
  <c r="K324" i="2"/>
  <c r="K325" i="2"/>
  <c r="K326" i="2"/>
  <c r="J318" i="2" l="1"/>
  <c r="J308" i="2" s="1"/>
  <c r="K308" i="2" s="1"/>
  <c r="J193" i="2"/>
  <c r="J170" i="2" s="1"/>
  <c r="K170" i="2" s="1"/>
  <c r="J69" i="2"/>
  <c r="J62" i="2" s="1"/>
  <c r="K62" i="2" s="1"/>
  <c r="C911" i="1" l="1"/>
  <c r="D911" i="1"/>
  <c r="F911" i="1"/>
  <c r="G911" i="1"/>
  <c r="H911" i="1"/>
  <c r="I911" i="1"/>
  <c r="J911" i="1"/>
  <c r="K911" i="1"/>
  <c r="L911" i="1"/>
  <c r="B911" i="1"/>
  <c r="C859" i="1"/>
  <c r="D859" i="1"/>
  <c r="F859" i="1"/>
  <c r="G859" i="1"/>
  <c r="H859" i="1"/>
  <c r="I859" i="1"/>
  <c r="J859" i="1"/>
  <c r="K859" i="1"/>
  <c r="L859" i="1"/>
  <c r="B859" i="1"/>
  <c r="C835" i="1"/>
  <c r="D835" i="1"/>
  <c r="F835" i="1"/>
  <c r="G835" i="1"/>
  <c r="H835" i="1"/>
  <c r="I835" i="1"/>
  <c r="J835" i="1"/>
  <c r="K835" i="1"/>
  <c r="L835" i="1"/>
  <c r="B835" i="1"/>
  <c r="C807" i="1"/>
  <c r="D807" i="1"/>
  <c r="F807" i="1"/>
  <c r="G807" i="1"/>
  <c r="H807" i="1"/>
  <c r="I807" i="1"/>
  <c r="J807" i="1"/>
  <c r="K807" i="1"/>
  <c r="L807" i="1"/>
  <c r="B807" i="1"/>
  <c r="C711" i="1"/>
  <c r="D711" i="1"/>
  <c r="F711" i="1"/>
  <c r="G711" i="1"/>
  <c r="H711" i="1"/>
  <c r="I711" i="1"/>
  <c r="J711" i="1"/>
  <c r="K711" i="1"/>
  <c r="L711" i="1"/>
  <c r="B711" i="1"/>
  <c r="C671" i="1"/>
  <c r="D671" i="1"/>
  <c r="F671" i="1"/>
  <c r="G671" i="1"/>
  <c r="H671" i="1"/>
  <c r="I671" i="1"/>
  <c r="J671" i="1"/>
  <c r="K671" i="1"/>
  <c r="L671" i="1"/>
  <c r="B671" i="1"/>
  <c r="C627" i="1"/>
  <c r="D627" i="1"/>
  <c r="F627" i="1"/>
  <c r="G627" i="1"/>
  <c r="H627" i="1"/>
  <c r="I627" i="1"/>
  <c r="J627" i="1"/>
  <c r="K627" i="1"/>
  <c r="L627" i="1"/>
  <c r="B627" i="1"/>
  <c r="C602" i="1"/>
  <c r="D602" i="1"/>
  <c r="F602" i="1"/>
  <c r="G602" i="1"/>
  <c r="H602" i="1"/>
  <c r="I602" i="1"/>
  <c r="J602" i="1"/>
  <c r="K602" i="1"/>
  <c r="L602" i="1"/>
  <c r="B602" i="1"/>
  <c r="C568" i="1"/>
  <c r="D568" i="1"/>
  <c r="F568" i="1"/>
  <c r="G568" i="1"/>
  <c r="H568" i="1"/>
  <c r="I568" i="1"/>
  <c r="J568" i="1"/>
  <c r="K568" i="1"/>
  <c r="L568" i="1"/>
  <c r="B568" i="1"/>
  <c r="C311" i="1"/>
  <c r="D311" i="1"/>
  <c r="F311" i="1"/>
  <c r="G311" i="1"/>
  <c r="H311" i="1"/>
  <c r="I311" i="1"/>
  <c r="J311" i="1"/>
  <c r="K311" i="1"/>
  <c r="L311" i="1"/>
  <c r="B311" i="1"/>
  <c r="C250" i="1"/>
  <c r="D250" i="1"/>
  <c r="F250" i="1"/>
  <c r="G250" i="1"/>
  <c r="H250" i="1"/>
  <c r="I250" i="1"/>
  <c r="J250" i="1"/>
  <c r="K250" i="1"/>
  <c r="L250" i="1"/>
  <c r="B250" i="1"/>
  <c r="C775" i="1"/>
  <c r="D775" i="1"/>
  <c r="F775" i="1"/>
  <c r="G775" i="1"/>
  <c r="H775" i="1"/>
  <c r="H774" i="1" s="1"/>
  <c r="H746" i="1" s="1"/>
  <c r="I775" i="1"/>
  <c r="J775" i="1"/>
  <c r="J774" i="1" s="1"/>
  <c r="J746" i="1" s="1"/>
  <c r="K775" i="1"/>
  <c r="L775" i="1"/>
  <c r="B775" i="1"/>
  <c r="F774" i="1"/>
  <c r="F746" i="1" s="1"/>
  <c r="G774" i="1"/>
  <c r="G746" i="1" s="1"/>
  <c r="I774" i="1"/>
  <c r="I746" i="1" s="1"/>
  <c r="C485" i="1"/>
  <c r="D485" i="1"/>
  <c r="F485" i="1"/>
  <c r="F484" i="1" s="1"/>
  <c r="F417" i="1" s="1"/>
  <c r="G485" i="1"/>
  <c r="H485" i="1"/>
  <c r="H484" i="1" s="1"/>
  <c r="H417" i="1" s="1"/>
  <c r="I485" i="1"/>
  <c r="I484" i="1" s="1"/>
  <c r="I417" i="1" s="1"/>
  <c r="J485" i="1"/>
  <c r="K485" i="1"/>
  <c r="L485" i="1"/>
  <c r="B485" i="1"/>
  <c r="G484" i="1"/>
  <c r="G417" i="1" s="1"/>
  <c r="J484" i="1"/>
  <c r="J417" i="1" s="1"/>
  <c r="C224" i="1"/>
  <c r="D224" i="1"/>
  <c r="F224" i="1"/>
  <c r="G224" i="1"/>
  <c r="G223" i="1" s="1"/>
  <c r="H224" i="1"/>
  <c r="I224" i="1"/>
  <c r="J224" i="1"/>
  <c r="J223" i="1" s="1"/>
  <c r="K224" i="1"/>
  <c r="L224" i="1"/>
  <c r="B224" i="1"/>
  <c r="B223" i="1" s="1"/>
  <c r="F223" i="1"/>
  <c r="H223" i="1"/>
  <c r="I223" i="1"/>
  <c r="B160" i="1"/>
  <c r="C161" i="1"/>
  <c r="C160" i="1" s="1"/>
  <c r="D161" i="1"/>
  <c r="D160" i="1" s="1"/>
  <c r="F161" i="1"/>
  <c r="G161" i="1"/>
  <c r="H161" i="1"/>
  <c r="H160" i="1" s="1"/>
  <c r="I161" i="1"/>
  <c r="I160" i="1" s="1"/>
  <c r="J161" i="1"/>
  <c r="J160" i="1" s="1"/>
  <c r="K161" i="1"/>
  <c r="K160" i="1" s="1"/>
  <c r="L161" i="1"/>
  <c r="L160" i="1" s="1"/>
  <c r="B161" i="1"/>
  <c r="F160" i="1"/>
  <c r="G160" i="1"/>
  <c r="F66" i="1"/>
  <c r="F62" i="1" s="1"/>
  <c r="C67" i="1"/>
  <c r="C66" i="1" s="1"/>
  <c r="C62" i="1" s="1"/>
  <c r="D67" i="1"/>
  <c r="F67" i="1"/>
  <c r="G67" i="1"/>
  <c r="G66" i="1" s="1"/>
  <c r="G62" i="1" s="1"/>
  <c r="H67" i="1"/>
  <c r="H66" i="1" s="1"/>
  <c r="H62" i="1" s="1"/>
  <c r="I67" i="1"/>
  <c r="I66" i="1" s="1"/>
  <c r="I62" i="1" s="1"/>
  <c r="J67" i="1"/>
  <c r="J66" i="1" s="1"/>
  <c r="J62" i="1" s="1"/>
  <c r="K67" i="1"/>
  <c r="K66" i="1" s="1"/>
  <c r="K62" i="1" s="1"/>
  <c r="L67" i="1"/>
  <c r="B67" i="1"/>
  <c r="J141" i="1" l="1"/>
  <c r="G141" i="1"/>
  <c r="F141" i="1"/>
  <c r="I141" i="1"/>
  <c r="B141" i="1"/>
  <c r="H141" i="1"/>
  <c r="L141" i="1"/>
  <c r="L774" i="1"/>
  <c r="L746" i="1" s="1"/>
  <c r="D774" i="1"/>
  <c r="D746" i="1" s="1"/>
  <c r="K774" i="1"/>
  <c r="K746" i="1" s="1"/>
  <c r="C774" i="1"/>
  <c r="C746" i="1" s="1"/>
  <c r="B774" i="1"/>
  <c r="B746" i="1" s="1"/>
  <c r="L484" i="1"/>
  <c r="L417" i="1" s="1"/>
  <c r="D484" i="1"/>
  <c r="D417" i="1" s="1"/>
  <c r="K484" i="1"/>
  <c r="K417" i="1" s="1"/>
  <c r="C484" i="1"/>
  <c r="C417" i="1" s="1"/>
  <c r="B484" i="1"/>
  <c r="B417" i="1" s="1"/>
  <c r="L223" i="1"/>
  <c r="D223" i="1"/>
  <c r="D141" i="1" s="1"/>
  <c r="K223" i="1"/>
  <c r="K141" i="1" s="1"/>
  <c r="C223" i="1"/>
  <c r="C141" i="1" s="1"/>
  <c r="L66" i="1"/>
  <c r="L62" i="1" s="1"/>
  <c r="D66" i="1"/>
  <c r="D62" i="1" s="1"/>
  <c r="B66" i="1"/>
  <c r="B62" i="1" s="1"/>
  <c r="P11" i="2" l="1"/>
  <c r="G11" i="2"/>
  <c r="H11" i="2"/>
  <c r="P6" i="2"/>
  <c r="P7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5" i="2"/>
  <c r="G6" i="2"/>
  <c r="H6" i="2"/>
  <c r="G7" i="2"/>
  <c r="H7" i="2"/>
  <c r="G8" i="2"/>
  <c r="H8" i="2"/>
  <c r="G9" i="2"/>
  <c r="H9" i="2"/>
  <c r="G10" i="2"/>
  <c r="H10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H5" i="2"/>
  <c r="G5" i="2"/>
  <c r="N32" i="2"/>
  <c r="O32" i="2"/>
  <c r="M32" i="2"/>
  <c r="C32" i="2"/>
  <c r="G32" i="2" s="1"/>
  <c r="D32" i="2"/>
  <c r="H32" i="2" s="1"/>
  <c r="B32" i="2"/>
  <c r="G31" i="2"/>
  <c r="H31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H30" i="2"/>
  <c r="G30" i="2"/>
  <c r="P31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30" i="2"/>
  <c r="N90" i="2"/>
  <c r="O90" i="2"/>
  <c r="M90" i="2"/>
  <c r="C90" i="2"/>
  <c r="G90" i="2" s="1"/>
  <c r="D90" i="2"/>
  <c r="H90" i="2" s="1"/>
  <c r="B90" i="2"/>
  <c r="N69" i="2"/>
  <c r="O69" i="2"/>
  <c r="M69" i="2"/>
  <c r="C69" i="2"/>
  <c r="G69" i="2" s="1"/>
  <c r="D69" i="2"/>
  <c r="H69" i="2" s="1"/>
  <c r="B69" i="2"/>
  <c r="P63" i="2"/>
  <c r="P64" i="2"/>
  <c r="P65" i="2"/>
  <c r="P66" i="2"/>
  <c r="P67" i="2"/>
  <c r="P68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1" i="2"/>
  <c r="P92" i="2"/>
  <c r="P93" i="2"/>
  <c r="P94" i="2"/>
  <c r="P95" i="2"/>
  <c r="P96" i="2"/>
  <c r="P62" i="2"/>
  <c r="G63" i="2"/>
  <c r="H63" i="2"/>
  <c r="G64" i="2"/>
  <c r="H64" i="2"/>
  <c r="G65" i="2"/>
  <c r="F65" i="2" s="1"/>
  <c r="H65" i="2"/>
  <c r="G66" i="2"/>
  <c r="F66" i="2" s="1"/>
  <c r="H66" i="2"/>
  <c r="G67" i="2"/>
  <c r="H67" i="2"/>
  <c r="G68" i="2"/>
  <c r="H68" i="2"/>
  <c r="G70" i="2"/>
  <c r="H70" i="2"/>
  <c r="G71" i="2"/>
  <c r="H71" i="2"/>
  <c r="G72" i="2"/>
  <c r="F72" i="2" s="1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1" i="2"/>
  <c r="H91" i="2"/>
  <c r="G92" i="2"/>
  <c r="H92" i="2"/>
  <c r="G93" i="2"/>
  <c r="H93" i="2"/>
  <c r="G94" i="2"/>
  <c r="H94" i="2"/>
  <c r="G95" i="2"/>
  <c r="H95" i="2"/>
  <c r="G96" i="2"/>
  <c r="H96" i="2"/>
  <c r="H62" i="2"/>
  <c r="G62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F112" i="2" s="1"/>
  <c r="H112" i="2"/>
  <c r="G113" i="2"/>
  <c r="F113" i="2" s="1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H104" i="2"/>
  <c r="G104" i="2"/>
  <c r="G131" i="2"/>
  <c r="H131" i="2"/>
  <c r="G132" i="2"/>
  <c r="F132" i="2" s="1"/>
  <c r="H132" i="2"/>
  <c r="G133" i="2"/>
  <c r="H133" i="2"/>
  <c r="G134" i="2"/>
  <c r="H134" i="2"/>
  <c r="G135" i="2"/>
  <c r="H135" i="2"/>
  <c r="G136" i="2"/>
  <c r="H136" i="2"/>
  <c r="G137" i="2"/>
  <c r="H137" i="2"/>
  <c r="G138" i="2"/>
  <c r="F138" i="2" s="1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F145" i="2" s="1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F156" i="2" s="1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H130" i="2"/>
  <c r="G130" i="2"/>
  <c r="N193" i="2"/>
  <c r="O193" i="2"/>
  <c r="M193" i="2"/>
  <c r="C193" i="2"/>
  <c r="G193" i="2" s="1"/>
  <c r="D193" i="2"/>
  <c r="H193" i="2" s="1"/>
  <c r="B193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F178" i="2" s="1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F190" i="2" s="1"/>
  <c r="H190" i="2"/>
  <c r="G191" i="2"/>
  <c r="H191" i="2"/>
  <c r="G192" i="2"/>
  <c r="H192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H170" i="2"/>
  <c r="G170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H225" i="2"/>
  <c r="G225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H241" i="2"/>
  <c r="G241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H255" i="2"/>
  <c r="G255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H274" i="2"/>
  <c r="G274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H292" i="2"/>
  <c r="G292" i="2"/>
  <c r="N318" i="2"/>
  <c r="O318" i="2"/>
  <c r="M318" i="2"/>
  <c r="C318" i="2"/>
  <c r="G318" i="2" s="1"/>
  <c r="D318" i="2"/>
  <c r="H318" i="2" s="1"/>
  <c r="B318" i="2"/>
  <c r="G309" i="2"/>
  <c r="F309" i="2" s="1"/>
  <c r="H309" i="2"/>
  <c r="G310" i="2"/>
  <c r="F310" i="2" s="1"/>
  <c r="H310" i="2"/>
  <c r="G311" i="2"/>
  <c r="H311" i="2"/>
  <c r="G312" i="2"/>
  <c r="H312" i="2"/>
  <c r="G313" i="2"/>
  <c r="H313" i="2"/>
  <c r="G314" i="2"/>
  <c r="H314" i="2"/>
  <c r="G315" i="2"/>
  <c r="H315" i="2"/>
  <c r="G316" i="2"/>
  <c r="F316" i="2" s="1"/>
  <c r="H316" i="2"/>
  <c r="G317" i="2"/>
  <c r="H317" i="2"/>
  <c r="G319" i="2"/>
  <c r="H319" i="2"/>
  <c r="G320" i="2"/>
  <c r="H320" i="2"/>
  <c r="G321" i="2"/>
  <c r="H321" i="2"/>
  <c r="G322" i="2"/>
  <c r="F322" i="2" s="1"/>
  <c r="H322" i="2"/>
  <c r="G323" i="2"/>
  <c r="F323" i="2" s="1"/>
  <c r="H323" i="2"/>
  <c r="G324" i="2"/>
  <c r="H324" i="2"/>
  <c r="G325" i="2"/>
  <c r="H325" i="2"/>
  <c r="G326" i="2"/>
  <c r="H326" i="2"/>
  <c r="H308" i="2"/>
  <c r="G308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H334" i="2"/>
  <c r="G334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H349" i="2"/>
  <c r="G349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H363" i="2"/>
  <c r="G363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H386" i="2"/>
  <c r="G386" i="2"/>
  <c r="F295" i="2" l="1"/>
  <c r="F245" i="2"/>
  <c r="F44" i="2"/>
  <c r="F38" i="2"/>
  <c r="F296" i="2"/>
  <c r="F247" i="2"/>
  <c r="F321" i="2"/>
  <c r="F314" i="2"/>
  <c r="F292" i="2"/>
  <c r="F161" i="2"/>
  <c r="F149" i="2"/>
  <c r="F143" i="2"/>
  <c r="F137" i="2"/>
  <c r="F105" i="2"/>
  <c r="F89" i="2"/>
  <c r="F83" i="2"/>
  <c r="F77" i="2"/>
  <c r="F64" i="2"/>
  <c r="K69" i="2"/>
  <c r="K32" i="2"/>
  <c r="K318" i="2"/>
  <c r="K90" i="2"/>
  <c r="F313" i="2"/>
  <c r="F298" i="2"/>
  <c r="F320" i="2"/>
  <c r="F284" i="2"/>
  <c r="F326" i="2"/>
  <c r="K193" i="2"/>
  <c r="F218" i="2"/>
  <c r="F110" i="2"/>
  <c r="F76" i="2"/>
  <c r="F312" i="2"/>
  <c r="F136" i="2"/>
  <c r="F378" i="2"/>
  <c r="F366" i="2"/>
  <c r="F355" i="2"/>
  <c r="F300" i="2"/>
  <c r="F294" i="2"/>
  <c r="F281" i="2"/>
  <c r="F263" i="2"/>
  <c r="F230" i="2"/>
  <c r="P69" i="2"/>
  <c r="F19" i="2"/>
  <c r="F160" i="2"/>
  <c r="F350" i="2"/>
  <c r="F396" i="2"/>
  <c r="F390" i="2"/>
  <c r="F377" i="2"/>
  <c r="F371" i="2"/>
  <c r="F365" i="2"/>
  <c r="F256" i="2"/>
  <c r="F229" i="2"/>
  <c r="F216" i="2"/>
  <c r="F210" i="2"/>
  <c r="F93" i="2"/>
  <c r="F53" i="2"/>
  <c r="F35" i="2"/>
  <c r="F18" i="2"/>
  <c r="F12" i="2"/>
  <c r="F37" i="2"/>
  <c r="F325" i="2"/>
  <c r="F395" i="2"/>
  <c r="F389" i="2"/>
  <c r="F285" i="2"/>
  <c r="F279" i="2"/>
  <c r="F267" i="2"/>
  <c r="F40" i="2"/>
  <c r="F17" i="2"/>
  <c r="F258" i="2"/>
  <c r="F319" i="2"/>
  <c r="F394" i="2"/>
  <c r="F388" i="2"/>
  <c r="F260" i="2"/>
  <c r="F202" i="2"/>
  <c r="F45" i="2"/>
  <c r="F33" i="2"/>
  <c r="F392" i="2"/>
  <c r="F20" i="2"/>
  <c r="F393" i="2"/>
  <c r="F387" i="2"/>
  <c r="F374" i="2"/>
  <c r="F351" i="2"/>
  <c r="F283" i="2"/>
  <c r="F277" i="2"/>
  <c r="F259" i="2"/>
  <c r="F334" i="2"/>
  <c r="F336" i="2"/>
  <c r="F198" i="2"/>
  <c r="F186" i="2"/>
  <c r="F159" i="2"/>
  <c r="F153" i="2"/>
  <c r="F135" i="2"/>
  <c r="F121" i="2"/>
  <c r="F341" i="2"/>
  <c r="F335" i="2"/>
  <c r="F179" i="2"/>
  <c r="F173" i="2"/>
  <c r="F152" i="2"/>
  <c r="F108" i="2"/>
  <c r="F352" i="2"/>
  <c r="F278" i="2"/>
  <c r="F368" i="2"/>
  <c r="F22" i="2"/>
  <c r="F171" i="2"/>
  <c r="F226" i="2"/>
  <c r="F116" i="2"/>
  <c r="F49" i="2"/>
  <c r="F175" i="2"/>
  <c r="F109" i="2"/>
  <c r="F340" i="2"/>
  <c r="F233" i="2"/>
  <c r="F10" i="2"/>
  <c r="F195" i="2"/>
  <c r="F182" i="2"/>
  <c r="F117" i="2"/>
  <c r="F8" i="2"/>
  <c r="F337" i="2"/>
  <c r="F194" i="2"/>
  <c r="F95" i="2"/>
  <c r="F353" i="2"/>
  <c r="F280" i="2"/>
  <c r="F255" i="2"/>
  <c r="F375" i="2"/>
  <c r="F369" i="2"/>
  <c r="F338" i="2"/>
  <c r="F206" i="2"/>
  <c r="F133" i="2"/>
  <c r="F74" i="2"/>
  <c r="F144" i="2"/>
  <c r="F386" i="2"/>
  <c r="F244" i="2"/>
  <c r="F225" i="2"/>
  <c r="F205" i="2"/>
  <c r="F193" i="2"/>
  <c r="F78" i="2"/>
  <c r="F363" i="2"/>
  <c r="F373" i="2"/>
  <c r="F397" i="2"/>
  <c r="F391" i="2"/>
  <c r="F324" i="2"/>
  <c r="F317" i="2"/>
  <c r="F311" i="2"/>
  <c r="F228" i="2"/>
  <c r="F174" i="2"/>
  <c r="F154" i="2"/>
  <c r="F50" i="2"/>
  <c r="F372" i="2"/>
  <c r="F301" i="2"/>
  <c r="F242" i="2"/>
  <c r="F203" i="2"/>
  <c r="F191" i="2"/>
  <c r="F30" i="2"/>
  <c r="F367" i="2"/>
  <c r="F214" i="2"/>
  <c r="F82" i="2"/>
  <c r="F315" i="2"/>
  <c r="F265" i="2"/>
  <c r="F54" i="2"/>
  <c r="F36" i="2"/>
  <c r="F376" i="2"/>
  <c r="F370" i="2"/>
  <c r="F364" i="2"/>
  <c r="F339" i="2"/>
  <c r="F293" i="2"/>
  <c r="F276" i="2"/>
  <c r="F207" i="2"/>
  <c r="F189" i="2"/>
  <c r="F120" i="2"/>
  <c r="F87" i="2"/>
  <c r="F81" i="2"/>
  <c r="F68" i="2"/>
  <c r="P32" i="2"/>
  <c r="F6" i="2"/>
  <c r="F318" i="2"/>
  <c r="F297" i="2"/>
  <c r="F215" i="2"/>
  <c r="F354" i="2"/>
  <c r="F275" i="2"/>
  <c r="F246" i="2"/>
  <c r="F227" i="2"/>
  <c r="F204" i="2"/>
  <c r="F188" i="2"/>
  <c r="F172" i="2"/>
  <c r="F163" i="2"/>
  <c r="F158" i="2"/>
  <c r="F147" i="2"/>
  <c r="F142" i="2"/>
  <c r="F131" i="2"/>
  <c r="F104" i="2"/>
  <c r="F107" i="2"/>
  <c r="F85" i="2"/>
  <c r="F67" i="2"/>
  <c r="F48" i="2"/>
  <c r="F264" i="2"/>
  <c r="F80" i="2"/>
  <c r="F31" i="2"/>
  <c r="F308" i="2"/>
  <c r="F232" i="2"/>
  <c r="F170" i="2"/>
  <c r="F209" i="2"/>
  <c r="F177" i="2"/>
  <c r="F62" i="2"/>
  <c r="F91" i="2"/>
  <c r="F79" i="2"/>
  <c r="F42" i="2"/>
  <c r="F15" i="2"/>
  <c r="F199" i="2"/>
  <c r="F118" i="2"/>
  <c r="F43" i="2"/>
  <c r="F257" i="2"/>
  <c r="F187" i="2"/>
  <c r="F162" i="2"/>
  <c r="F157" i="2"/>
  <c r="F146" i="2"/>
  <c r="F141" i="2"/>
  <c r="F122" i="2"/>
  <c r="F106" i="2"/>
  <c r="F84" i="2"/>
  <c r="F73" i="2"/>
  <c r="F47" i="2"/>
  <c r="F32" i="2"/>
  <c r="F183" i="2"/>
  <c r="F21" i="2"/>
  <c r="F231" i="2"/>
  <c r="F208" i="2"/>
  <c r="F192" i="2"/>
  <c r="F176" i="2"/>
  <c r="F140" i="2"/>
  <c r="F111" i="2"/>
  <c r="F96" i="2"/>
  <c r="F90" i="2"/>
  <c r="F52" i="2"/>
  <c r="F46" i="2"/>
  <c r="F41" i="2"/>
  <c r="F14" i="2"/>
  <c r="F9" i="2"/>
  <c r="F11" i="2"/>
  <c r="F92" i="2"/>
  <c r="F16" i="2"/>
  <c r="F262" i="2"/>
  <c r="F213" i="2"/>
  <c r="F197" i="2"/>
  <c r="F181" i="2"/>
  <c r="F151" i="2"/>
  <c r="F13" i="2"/>
  <c r="F299" i="2"/>
  <c r="F261" i="2"/>
  <c r="F212" i="2"/>
  <c r="F196" i="2"/>
  <c r="F180" i="2"/>
  <c r="F155" i="2"/>
  <c r="F150" i="2"/>
  <c r="F139" i="2"/>
  <c r="F134" i="2"/>
  <c r="F115" i="2"/>
  <c r="F94" i="2"/>
  <c r="F88" i="2"/>
  <c r="F71" i="2"/>
  <c r="F51" i="2"/>
  <c r="F34" i="2"/>
  <c r="F266" i="2"/>
  <c r="F243" i="2"/>
  <c r="F217" i="2"/>
  <c r="F201" i="2"/>
  <c r="F185" i="2"/>
  <c r="F70" i="2"/>
  <c r="F39" i="2"/>
  <c r="F7" i="2"/>
  <c r="F241" i="2"/>
  <c r="F234" i="2"/>
  <c r="F211" i="2"/>
  <c r="F114" i="2"/>
  <c r="F282" i="2"/>
  <c r="F200" i="2"/>
  <c r="F184" i="2"/>
  <c r="F130" i="2"/>
  <c r="F148" i="2"/>
  <c r="F119" i="2"/>
  <c r="F86" i="2"/>
  <c r="F75" i="2"/>
  <c r="F63" i="2"/>
  <c r="F5" i="2"/>
  <c r="P90" i="2"/>
  <c r="F69" i="2"/>
  <c r="F274" i="2"/>
  <c r="F349" i="2"/>
</calcChain>
</file>

<file path=xl/sharedStrings.xml><?xml version="1.0" encoding="utf-8"?>
<sst xmlns="http://schemas.openxmlformats.org/spreadsheetml/2006/main" count="1658" uniqueCount="408">
  <si>
    <t>Number</t>
  </si>
  <si>
    <t>Percent</t>
  </si>
  <si>
    <t>Both sexes</t>
  </si>
  <si>
    <t>Male</t>
  </si>
  <si>
    <t>Female</t>
  </si>
  <si>
    <t>Population Density (Persons per sq. Km)</t>
  </si>
  <si>
    <t>Number of households</t>
  </si>
  <si>
    <t>Non-household Population</t>
  </si>
  <si>
    <t>Household Population</t>
  </si>
  <si>
    <t>Ave. household size</t>
  </si>
  <si>
    <t>Urban</t>
  </si>
  <si>
    <t>Rural</t>
  </si>
  <si>
    <t>Western Region</t>
  </si>
  <si>
    <t>Western North</t>
  </si>
  <si>
    <t>Bono East</t>
  </si>
  <si>
    <t>North East</t>
  </si>
  <si>
    <t>Upper East</t>
  </si>
  <si>
    <t>Upper West</t>
  </si>
  <si>
    <t>Central Region</t>
  </si>
  <si>
    <t>Total Population</t>
  </si>
  <si>
    <t>Both Sexes</t>
  </si>
  <si>
    <t xml:space="preserve">Male </t>
  </si>
  <si>
    <t xml:space="preserve">Female </t>
  </si>
  <si>
    <t>District</t>
  </si>
  <si>
    <t>Komenda Edina Eguafo Abirem Municipal</t>
  </si>
  <si>
    <t>Abura Asebu Kwamankese</t>
  </si>
  <si>
    <t>Mfantsiman Municipal</t>
  </si>
  <si>
    <t>Ekumfi</t>
  </si>
  <si>
    <t>Gomoa West</t>
  </si>
  <si>
    <t>Effutu Municipal</t>
  </si>
  <si>
    <t>Gomoa Central</t>
  </si>
  <si>
    <t>Gomoa East</t>
  </si>
  <si>
    <t>Awutu Senya East Municipal</t>
  </si>
  <si>
    <t>Agona East</t>
  </si>
  <si>
    <t>Agona West Municipal</t>
  </si>
  <si>
    <t>Asikuma Odoben Brakwa</t>
  </si>
  <si>
    <t>Assin South</t>
  </si>
  <si>
    <t>Twifo Heman Lower Denkyira</t>
  </si>
  <si>
    <t>Twifo Ati Morkwa</t>
  </si>
  <si>
    <t>Upper Denkyira East Municipal</t>
  </si>
  <si>
    <t>Upper Denkyira West</t>
  </si>
  <si>
    <t>Weija Gbawe Municipal</t>
  </si>
  <si>
    <t>Ga Central Municipal</t>
  </si>
  <si>
    <t>Ablekuma West Municipal</t>
  </si>
  <si>
    <t>Ayawaso East Municipal</t>
  </si>
  <si>
    <t>Ayawaso North Municipal</t>
  </si>
  <si>
    <t>La Dadekotopon Municipal</t>
  </si>
  <si>
    <t>Adentan Municipal</t>
  </si>
  <si>
    <t>Ayawaso West Municipal</t>
  </si>
  <si>
    <t>La Nkwantanan-Madina Municipal</t>
  </si>
  <si>
    <t>Ningo Prampram</t>
  </si>
  <si>
    <t>Ada East</t>
  </si>
  <si>
    <t>Greater Accra Region</t>
  </si>
  <si>
    <t>Anloga</t>
  </si>
  <si>
    <t>Keta Municipal</t>
  </si>
  <si>
    <t>Akatsi North</t>
  </si>
  <si>
    <t>Central Tongu</t>
  </si>
  <si>
    <t>North Tongu</t>
  </si>
  <si>
    <t>Adaklu</t>
  </si>
  <si>
    <t>Agortime-Ziope</t>
  </si>
  <si>
    <t>Ho Municipal</t>
  </si>
  <si>
    <t>South Dayi</t>
  </si>
  <si>
    <t>Afadzato South</t>
  </si>
  <si>
    <t>North Dayi</t>
  </si>
  <si>
    <t>Kpando Municipal</t>
  </si>
  <si>
    <t>Hohoe Municipal</t>
  </si>
  <si>
    <t>Volta Region</t>
  </si>
  <si>
    <t>Atwima Kwanwoma</t>
  </si>
  <si>
    <t xml:space="preserve">Bosome Freho </t>
  </si>
  <si>
    <t xml:space="preserve">Asante Akim Central Municipal </t>
  </si>
  <si>
    <t xml:space="preserve">Sekyere Kumawu </t>
  </si>
  <si>
    <t xml:space="preserve">Sekyere East </t>
  </si>
  <si>
    <t>Juaben Municipal</t>
  </si>
  <si>
    <t>Oforikrom Municipal</t>
  </si>
  <si>
    <t>Asokwa Municipal</t>
  </si>
  <si>
    <t>Nhyiaeso</t>
  </si>
  <si>
    <t>Subin</t>
  </si>
  <si>
    <t>Bantama</t>
  </si>
  <si>
    <t>Kwadaso Municipal</t>
  </si>
  <si>
    <t>Suame Municipal</t>
  </si>
  <si>
    <t>Old Tafo Municipal</t>
  </si>
  <si>
    <t xml:space="preserve">Asokore Mampong Municipal </t>
  </si>
  <si>
    <t xml:space="preserve">Atwima Mponua </t>
  </si>
  <si>
    <t xml:space="preserve">Offinso North </t>
  </si>
  <si>
    <t xml:space="preserve">Offinso Municipal </t>
  </si>
  <si>
    <t>Sekyere Afram Plains</t>
  </si>
  <si>
    <t>Ashanti Region</t>
  </si>
  <si>
    <t>Ahafo Region</t>
  </si>
  <si>
    <t xml:space="preserve">South Tongu </t>
  </si>
  <si>
    <t xml:space="preserve">Birim South </t>
  </si>
  <si>
    <t>Achiase</t>
  </si>
  <si>
    <t xml:space="preserve">Ayensuano </t>
  </si>
  <si>
    <t>Nsawam Adoagyiri Municipal</t>
  </si>
  <si>
    <t>Akwapim North Municipal</t>
  </si>
  <si>
    <t xml:space="preserve">Okere </t>
  </si>
  <si>
    <t xml:space="preserve">New Juaben South Municipal </t>
  </si>
  <si>
    <t xml:space="preserve">Suhum Municipal </t>
  </si>
  <si>
    <t>Abuakwa South Municipal</t>
  </si>
  <si>
    <t>Yilo Krobo Municipal</t>
  </si>
  <si>
    <t>Eastern Region</t>
  </si>
  <si>
    <t xml:space="preserve">Nkoranza South Municipal </t>
  </si>
  <si>
    <t xml:space="preserve">Techiman Municipal </t>
  </si>
  <si>
    <t xml:space="preserve">Nkoranza North </t>
  </si>
  <si>
    <t xml:space="preserve">Techiman North </t>
  </si>
  <si>
    <t xml:space="preserve">Sene West </t>
  </si>
  <si>
    <t xml:space="preserve">Kintampo South </t>
  </si>
  <si>
    <t xml:space="preserve">Kintampo North Municipal </t>
  </si>
  <si>
    <t xml:space="preserve">Sefwi Akontombra </t>
  </si>
  <si>
    <t xml:space="preserve">Suaman </t>
  </si>
  <si>
    <t>Nanumba North Municipal</t>
  </si>
  <si>
    <t>Yendi Municipal</t>
  </si>
  <si>
    <t>Mion District</t>
  </si>
  <si>
    <t>Tamale South</t>
  </si>
  <si>
    <t>Tamale Cental</t>
  </si>
  <si>
    <t>Sagnarigu Municipal</t>
  </si>
  <si>
    <t>Savelugu Municipal</t>
  </si>
  <si>
    <t>Gushegu Municipal</t>
  </si>
  <si>
    <t xml:space="preserve">Jaman North </t>
  </si>
  <si>
    <t xml:space="preserve">Tain </t>
  </si>
  <si>
    <t xml:space="preserve">Wenchi Municipal </t>
  </si>
  <si>
    <t xml:space="preserve">Banda </t>
  </si>
  <si>
    <t>Ahafo  Regiono</t>
  </si>
  <si>
    <t>Bono Region</t>
  </si>
  <si>
    <t xml:space="preserve">Biakoye </t>
  </si>
  <si>
    <t xml:space="preserve">Kadjebi </t>
  </si>
  <si>
    <t xml:space="preserve">Krachi Nchumuru </t>
  </si>
  <si>
    <t xml:space="preserve">Nkwanta North </t>
  </si>
  <si>
    <t>Oti Region</t>
  </si>
  <si>
    <t>North East Gonja</t>
  </si>
  <si>
    <t>Savannah Region</t>
  </si>
  <si>
    <t>West Mamprusi Municipal</t>
  </si>
  <si>
    <t>East Mamprusi Municipal</t>
  </si>
  <si>
    <t>North East Region</t>
  </si>
  <si>
    <t>Builsa North Municipal</t>
  </si>
  <si>
    <t>Kassena Nankana East Municipal</t>
  </si>
  <si>
    <t>Bolgatanga Municipal</t>
  </si>
  <si>
    <t>Bolgatanga East</t>
  </si>
  <si>
    <t>Bawku Municipal</t>
  </si>
  <si>
    <t>Upper East Region</t>
  </si>
  <si>
    <t>Wa Municipal</t>
  </si>
  <si>
    <t>Upper West Region</t>
  </si>
  <si>
    <t>Bono East Region</t>
  </si>
  <si>
    <t>Northern Region</t>
  </si>
  <si>
    <t xml:space="preserve">District </t>
  </si>
  <si>
    <t>All District</t>
  </si>
  <si>
    <t>All Locality Types</t>
  </si>
  <si>
    <t>District/Type of Locality</t>
  </si>
  <si>
    <t>All Locality types</t>
  </si>
  <si>
    <t>District?Type of Locality</t>
  </si>
  <si>
    <t xml:space="preserve">All Locality Types </t>
  </si>
  <si>
    <t>District/ Type of Locality</t>
  </si>
  <si>
    <t xml:space="preserve">District/Type of Locality </t>
  </si>
  <si>
    <t>Table 3A.1a: Population by Sex, Type of Residence, Type of Locality and District.</t>
  </si>
  <si>
    <t>Table 3A.1a:Population by Sex,Type of Residence, ype of Locality and District.</t>
  </si>
  <si>
    <t>Table 3A.1a: Population by Sex,Type of Residence,Type of Locality and District.</t>
  </si>
  <si>
    <t>Table 3A.1a:Population by Sex,Type of Residence,Type of Locality and District.</t>
  </si>
  <si>
    <t xml:space="preserve">Table 3A.2a: Selected population characteristics by district </t>
  </si>
  <si>
    <t xml:space="preserve">Table 3A.2a:    Selected Population Characteristics by District </t>
  </si>
  <si>
    <t xml:space="preserve">Table 3A.2a:    Selected population characteristics by district </t>
  </si>
  <si>
    <t>ALL DISTRICTS</t>
  </si>
  <si>
    <t>Area Km2</t>
  </si>
  <si>
    <t>Wa West</t>
  </si>
  <si>
    <t>Wa East</t>
  </si>
  <si>
    <t>Nadowli-Kaleo</t>
  </si>
  <si>
    <t>Sissala West</t>
  </si>
  <si>
    <t>Lambussie-Karni</t>
  </si>
  <si>
    <t>Pusiga</t>
  </si>
  <si>
    <t>Tempane</t>
  </si>
  <si>
    <t>Garu</t>
  </si>
  <si>
    <t>Binduri</t>
  </si>
  <si>
    <t>Bawku West</t>
  </si>
  <si>
    <t>Nabdam</t>
  </si>
  <si>
    <t>Bongo</t>
  </si>
  <si>
    <t xml:space="preserve">Talensi </t>
  </si>
  <si>
    <t>Kassena Nankana West</t>
  </si>
  <si>
    <t xml:space="preserve">Builsa South </t>
  </si>
  <si>
    <t xml:space="preserve">Chereponi </t>
  </si>
  <si>
    <t xml:space="preserve">Yunyoo-Nasuan </t>
  </si>
  <si>
    <t xml:space="preserve">Bunkpurugu Nyankpanduri </t>
  </si>
  <si>
    <t xml:space="preserve">Mamprugu Moagduri </t>
  </si>
  <si>
    <t>Central Gonja</t>
  </si>
  <si>
    <t>North Gonja</t>
  </si>
  <si>
    <t>Sawla-Tuna-Kalba</t>
  </si>
  <si>
    <t>Bole</t>
  </si>
  <si>
    <t xml:space="preserve">Karaga </t>
  </si>
  <si>
    <t xml:space="preserve">Kumbungu </t>
  </si>
  <si>
    <t>Tolon</t>
  </si>
  <si>
    <t>Nanton</t>
  </si>
  <si>
    <t>Saboba</t>
  </si>
  <si>
    <t>Zabzugu</t>
  </si>
  <si>
    <t>Nanumba South</t>
  </si>
  <si>
    <t>Kpandai</t>
  </si>
  <si>
    <t>Guan</t>
  </si>
  <si>
    <t>Pru East</t>
  </si>
  <si>
    <t>Pru West</t>
  </si>
  <si>
    <t>Sene East</t>
  </si>
  <si>
    <t>Berekum West</t>
  </si>
  <si>
    <t>Berekum East Municipal</t>
  </si>
  <si>
    <t>Sunyani Municipal</t>
  </si>
  <si>
    <t>Dormaa East</t>
  </si>
  <si>
    <t>Dormaa Central Municipal</t>
  </si>
  <si>
    <t>Dormaa West</t>
  </si>
  <si>
    <t>Asutifi  North</t>
  </si>
  <si>
    <t>Asutifi South</t>
  </si>
  <si>
    <t>Asunafo North Municipal</t>
  </si>
  <si>
    <t>Asunafo South</t>
  </si>
  <si>
    <t>Bia East</t>
  </si>
  <si>
    <t>Bia West</t>
  </si>
  <si>
    <t>Juaboso</t>
  </si>
  <si>
    <t>Sefwi Wiawso Municipal</t>
  </si>
  <si>
    <t>Bodi</t>
  </si>
  <si>
    <t>Aowin Municipal</t>
  </si>
  <si>
    <t>Sekyere Central</t>
  </si>
  <si>
    <t>Ejura Sekyedumase Municipal</t>
  </si>
  <si>
    <t>Mampong Municipal</t>
  </si>
  <si>
    <t>Sekyere South</t>
  </si>
  <si>
    <t>Afigya Kwabre North</t>
  </si>
  <si>
    <t>Ahafo Ano South East</t>
  </si>
  <si>
    <t>Ahafo Ano South West</t>
  </si>
  <si>
    <t>Atwima Nwabiagya North</t>
  </si>
  <si>
    <t>Afigya Kwabre South</t>
  </si>
  <si>
    <t>Manhyia North</t>
  </si>
  <si>
    <t>Ejisu Juaben Municipal</t>
  </si>
  <si>
    <t>Bosomtwi</t>
  </si>
  <si>
    <t>Amansie West</t>
  </si>
  <si>
    <t>Bekwai Municipal</t>
  </si>
  <si>
    <t>Adansi North</t>
  </si>
  <si>
    <t>Obuasi Municipal</t>
  </si>
  <si>
    <t>Obuasi East</t>
  </si>
  <si>
    <t>Adansi Asokwa</t>
  </si>
  <si>
    <t>Adansi South</t>
  </si>
  <si>
    <t>Akrofuom</t>
  </si>
  <si>
    <t>Kwahu Afram Plains North</t>
  </si>
  <si>
    <t>Kwahu Afram Plains South</t>
  </si>
  <si>
    <t>Kwahu East</t>
  </si>
  <si>
    <t>Kwahu West Municipal</t>
  </si>
  <si>
    <t>Fanteakwa North</t>
  </si>
  <si>
    <t>Upper Manya Krobo</t>
  </si>
  <si>
    <t>Asuogyaman</t>
  </si>
  <si>
    <t>Lower Manya Krobo Municipal</t>
  </si>
  <si>
    <t>Fanteakwa South</t>
  </si>
  <si>
    <t>Atiwa East</t>
  </si>
  <si>
    <t>Atiwa West</t>
  </si>
  <si>
    <t>Birim North</t>
  </si>
  <si>
    <t>Akyemansa</t>
  </si>
  <si>
    <t>Denkyembour</t>
  </si>
  <si>
    <t>West Akim Municipal</t>
  </si>
  <si>
    <t>Asene Manso Akroso</t>
  </si>
  <si>
    <t>Birim Central Municipal</t>
  </si>
  <si>
    <t>Ho-West</t>
  </si>
  <si>
    <t>Ada West</t>
  </si>
  <si>
    <t>Shai Osudoku</t>
  </si>
  <si>
    <t>Ayawaso Central Municipal</t>
  </si>
  <si>
    <t>Ablekuma Central Municipal</t>
  </si>
  <si>
    <t>Ablekuma North Municipal</t>
  </si>
  <si>
    <t>Wassa Amenfi Central</t>
  </si>
  <si>
    <t>Tarkwa-Nsuaem Municipal</t>
  </si>
  <si>
    <t>Mpohor (Mpohor)</t>
  </si>
  <si>
    <t>Wassa East</t>
  </si>
  <si>
    <t>Shama</t>
  </si>
  <si>
    <t>Effia Kwesimintsim Municipal</t>
  </si>
  <si>
    <t>Nzema East Municipal</t>
  </si>
  <si>
    <t>Ellembelle</t>
  </si>
  <si>
    <t>Amansie South</t>
  </si>
  <si>
    <t>Amansie Central</t>
  </si>
  <si>
    <t>Manhyia South</t>
  </si>
  <si>
    <t>STMA-Essikado Ketan</t>
  </si>
  <si>
    <t>STMA-Sekondi</t>
  </si>
  <si>
    <t>STMA-Takoradi</t>
  </si>
  <si>
    <t>Sekondi Takoradi Metropolitan (STMA)</t>
  </si>
  <si>
    <t>CCMA-Cape Coast South</t>
  </si>
  <si>
    <t>CCMA-Cape Coast North</t>
  </si>
  <si>
    <t>AMA-Ablekuma South</t>
  </si>
  <si>
    <t>AMA-Ashiedu Keteke</t>
  </si>
  <si>
    <t>AMA-Okaikoi South</t>
  </si>
  <si>
    <t>Accra Metropolitan Area (AMA)</t>
  </si>
  <si>
    <t>Tema Metropolitan Area (TMA)</t>
  </si>
  <si>
    <t>TMA-Tema Central</t>
  </si>
  <si>
    <t>TMA-Tema East</t>
  </si>
  <si>
    <t xml:space="preserve">Upper West Akim </t>
  </si>
  <si>
    <t>Cape Coast Metropolitan Area (CCMA)</t>
  </si>
  <si>
    <t>Awutu Senya</t>
  </si>
  <si>
    <t>Tatale Sanguli</t>
  </si>
  <si>
    <t>Jomoro Municipal</t>
  </si>
  <si>
    <t>Ajumako Enyan Essiam</t>
  </si>
  <si>
    <t>Daffiama Bussie Issa</t>
  </si>
  <si>
    <t>Ahanta West Municipal</t>
  </si>
  <si>
    <t>Prestea/Huni Valley Muncipal</t>
  </si>
  <si>
    <t>Wassa Amenfi East Municipal</t>
  </si>
  <si>
    <t>Wassa Amenfi West Municipal</t>
  </si>
  <si>
    <t>Assin Fosu Municipal</t>
  </si>
  <si>
    <t>Assin North</t>
  </si>
  <si>
    <t>Ga South Municipal</t>
  </si>
  <si>
    <t>Korle Klottey Municipal</t>
  </si>
  <si>
    <t>Ledzokuku Municipal</t>
  </si>
  <si>
    <t>Krowor Municipal</t>
  </si>
  <si>
    <t>Okai Koi North Municipal</t>
  </si>
  <si>
    <t>Ga North Municipal</t>
  </si>
  <si>
    <t>Ga West Municipal</t>
  </si>
  <si>
    <t>Ga East Municipal</t>
  </si>
  <si>
    <t>Kpone Katamanso Municipal</t>
  </si>
  <si>
    <t>Ashaiman Municipal</t>
  </si>
  <si>
    <t>Tema West Municipal</t>
  </si>
  <si>
    <t>Ketu South Municipal</t>
  </si>
  <si>
    <t>Ketu North Municipal</t>
  </si>
  <si>
    <t>Akatsi South Municipal</t>
  </si>
  <si>
    <t>Akwapim South Municipal</t>
  </si>
  <si>
    <t>New Juaben North  Municipal</t>
  </si>
  <si>
    <t>Abuakwa North  Municipal</t>
  </si>
  <si>
    <t>Kwaebibirem Municipal</t>
  </si>
  <si>
    <t>Kwahu South Municipal</t>
  </si>
  <si>
    <t>Asante Akim South Municipal</t>
  </si>
  <si>
    <t>Asante Akim North Municipal</t>
  </si>
  <si>
    <t>Kumasi Metropolitan Area (KMA)</t>
  </si>
  <si>
    <t>Kwabre East Municipal</t>
  </si>
  <si>
    <t>Ahafo Ano North Municipal</t>
  </si>
  <si>
    <t>Bibiani Anhwiaso Bekwai Municipal</t>
  </si>
  <si>
    <t>Tano North Municipal</t>
  </si>
  <si>
    <t>Tano South Municipal</t>
  </si>
  <si>
    <t>Sunyani West Municipal</t>
  </si>
  <si>
    <t>Jaman South Municipal</t>
  </si>
  <si>
    <t xml:space="preserve">Atebubu Amantin Municipal </t>
  </si>
  <si>
    <t>Jasikan Municipal</t>
  </si>
  <si>
    <t>Krachi East  Municipal</t>
  </si>
  <si>
    <t>Krachi West Municipal</t>
  </si>
  <si>
    <t>Nkwanta South Municipal</t>
  </si>
  <si>
    <t>Tamale Metropolitan Area (TMA)</t>
  </si>
  <si>
    <t>West Gonja Municipal</t>
  </si>
  <si>
    <t>East Gonja Municipal</t>
  </si>
  <si>
    <t>Sissala East Municipal</t>
  </si>
  <si>
    <t>Jirapa Municipal</t>
  </si>
  <si>
    <t>Lawra Municipal</t>
  </si>
  <si>
    <t>Nandom Municipal</t>
  </si>
  <si>
    <t>Atwima Nwabiagya Municipal</t>
  </si>
  <si>
    <t>Sekondi Takoradi Metropolitan Area (STMA)</t>
  </si>
  <si>
    <t>STMA-Essikado-Ketan</t>
  </si>
  <si>
    <t>Mpohor</t>
  </si>
  <si>
    <t>Prestea/Huni Valley Municipal</t>
  </si>
  <si>
    <t>Komenda Edina Eguafo Abirem Muni</t>
  </si>
  <si>
    <t>La Dade-Kotopon Municipal</t>
  </si>
  <si>
    <t>Okaikoi North Municipal</t>
  </si>
  <si>
    <t>La Nkwantanang Madina Municipal</t>
  </si>
  <si>
    <t>Ningo-Prampram</t>
  </si>
  <si>
    <t>Shai-Osudoku</t>
  </si>
  <si>
    <t>South Tongu</t>
  </si>
  <si>
    <t>Ho West</t>
  </si>
  <si>
    <t>Birim South</t>
  </si>
  <si>
    <t>Upper West Akim</t>
  </si>
  <si>
    <t>Ayensuano</t>
  </si>
  <si>
    <t>Okere</t>
  </si>
  <si>
    <t>New Juaben South Municipal</t>
  </si>
  <si>
    <t>New Juaben North Municipal</t>
  </si>
  <si>
    <t>Suhum Municipal</t>
  </si>
  <si>
    <t>Abuakwa North Municipal</t>
  </si>
  <si>
    <t>Denkyembuor</t>
  </si>
  <si>
    <t>Bosome Freho</t>
  </si>
  <si>
    <t>Asante Akim Central Municipal</t>
  </si>
  <si>
    <t>Sekyere Kumawu</t>
  </si>
  <si>
    <t>Sekyere East</t>
  </si>
  <si>
    <t>Ejisu Municipal</t>
  </si>
  <si>
    <t>KMA-Nhyiaeso</t>
  </si>
  <si>
    <t>KMA-Subin</t>
  </si>
  <si>
    <t>KMA-Manhyia South</t>
  </si>
  <si>
    <t>KMA-Manhyia North</t>
  </si>
  <si>
    <t>KMA-Bantama</t>
  </si>
  <si>
    <t>Asokore Mampong Municipal</t>
  </si>
  <si>
    <t>Kwabre East</t>
  </si>
  <si>
    <t>Atwima Mponua</t>
  </si>
  <si>
    <t>Offinso North</t>
  </si>
  <si>
    <t>Offinso Municipal</t>
  </si>
  <si>
    <t>Sefwi Akontombra</t>
  </si>
  <si>
    <t>Suaman</t>
  </si>
  <si>
    <t>Bibiani Anhwiaso Bekwai Municipa</t>
  </si>
  <si>
    <t>Asutifi North</t>
  </si>
  <si>
    <t>Jaman North</t>
  </si>
  <si>
    <t>Tain</t>
  </si>
  <si>
    <t>Wenchi Municipal</t>
  </si>
  <si>
    <t>Banda</t>
  </si>
  <si>
    <t>Nkoranza South Municipal</t>
  </si>
  <si>
    <t>Techiman Municipal</t>
  </si>
  <si>
    <t>Nkoranza North</t>
  </si>
  <si>
    <t>Techiman North</t>
  </si>
  <si>
    <t>Atebubu Amantin Municipal</t>
  </si>
  <si>
    <t>Sene West</t>
  </si>
  <si>
    <t>Kintampo South</t>
  </si>
  <si>
    <t>Kintampo North Municipal</t>
  </si>
  <si>
    <t>Biakoye</t>
  </si>
  <si>
    <t>Kadjebi</t>
  </si>
  <si>
    <t>Krachi East Municipal</t>
  </si>
  <si>
    <t>Krachi Nchumuru</t>
  </si>
  <si>
    <t>Mion</t>
  </si>
  <si>
    <t>TMA-Tamale South</t>
  </si>
  <si>
    <t>TMA-Tamale Central</t>
  </si>
  <si>
    <t>Kumbungu</t>
  </si>
  <si>
    <t>Karaga</t>
  </si>
  <si>
    <t>Sawla Tuna Kalba</t>
  </si>
  <si>
    <t>Mamprugu Moagduri</t>
  </si>
  <si>
    <t>Bunkpurugu Nakpanduri</t>
  </si>
  <si>
    <t>Yunyoo Nasuan</t>
  </si>
  <si>
    <t>Chereponi</t>
  </si>
  <si>
    <t>Builsa South</t>
  </si>
  <si>
    <t>Kasena Nankana Municipal</t>
  </si>
  <si>
    <t>Kasena Nankana West</t>
  </si>
  <si>
    <t>Talensi</t>
  </si>
  <si>
    <t>Nadowli Kaleo</t>
  </si>
  <si>
    <t>Lambussie Karni</t>
  </si>
  <si>
    <r>
      <t>Area Km</t>
    </r>
    <r>
      <rPr>
        <b/>
        <vertAlign val="superscript"/>
        <sz val="12"/>
        <rFont val="Calibri"/>
        <family val="2"/>
      </rPr>
      <t>2</t>
    </r>
  </si>
  <si>
    <t>Persons per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</si>
</sst>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.0_);_(* \(#,##0.0\);_(* &quot;-&quot;??_);_(@_)"/>
    <numFmt numFmtId="166" formatCode="0.0"/>
    <numFmt numFmtId="167" formatCode="_(* #,##0_);_(* \(#,##0\);_(* &quot;-&quot;??_);_(@_)"/>
    <numFmt numFmtId="168" formatCode="#,##0.0"/>
    <numFmt numFmtId="169" formatCode="#,##0.0_ ;\-#,##0.0\ "/>
    <numFmt numFmtId="170" formatCode="0.000"/>
  </numFmts>
  <fonts count="38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0"/>
      <name val="Calibri "/>
    </font>
    <font>
      <i/>
      <sz val="10"/>
      <name val="Calibri 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sz val="11"/>
      <name val="Calibri"/>
      <family val="2"/>
      <scheme val="minor"/>
    </font>
    <font>
      <sz val="12"/>
      <name val="Times"/>
    </font>
    <font>
      <sz val="12"/>
      <name val="Calibri"/>
      <family val="2"/>
    </font>
    <font>
      <sz val="12"/>
      <name val="Calibri"/>
      <family val="2"/>
      <scheme val="minor"/>
    </font>
    <font>
      <b/>
      <sz val="12"/>
      <name val="Times"/>
      <charset val="1"/>
    </font>
    <font>
      <b/>
      <sz val="12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 Narrow"/>
      <family val="2"/>
    </font>
    <font>
      <b/>
      <i/>
      <sz val="12"/>
      <name val="Calibri"/>
      <family val="2"/>
    </font>
    <font>
      <i/>
      <sz val="12"/>
      <name val="Calibri"/>
      <family val="2"/>
    </font>
    <font>
      <i/>
      <sz val="12"/>
      <name val="Arial Narrow"/>
      <family val="2"/>
    </font>
    <font>
      <i/>
      <sz val="12"/>
      <name val="Calibri"/>
      <family val="2"/>
      <scheme val="minor"/>
    </font>
    <font>
      <sz val="12"/>
      <name val="Times New Roman"/>
      <family val="1"/>
    </font>
    <font>
      <b/>
      <vertAlign val="superscript"/>
      <sz val="12"/>
      <name val="Calibri"/>
      <family val="2"/>
    </font>
    <font>
      <b/>
      <sz val="12"/>
      <name val="Arial Narrow"/>
      <family val="2"/>
    </font>
    <font>
      <b/>
      <sz val="11"/>
      <name val="Calibri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1"/>
      <name val="Arial Narrow"/>
      <family val="2"/>
    </font>
    <font>
      <b/>
      <sz val="10"/>
      <name val="Calibri "/>
    </font>
    <font>
      <b/>
      <sz val="11"/>
      <name val="Arial Narrow"/>
      <family val="2"/>
    </font>
    <font>
      <sz val="11"/>
      <name val="Calibri"/>
      <family val="2"/>
    </font>
    <font>
      <b/>
      <i/>
      <sz val="12"/>
      <name val="Times New Roman"/>
      <family val="1"/>
    </font>
    <font>
      <i/>
      <sz val="11"/>
      <name val="Arial Narrow"/>
      <family val="2"/>
    </font>
    <font>
      <i/>
      <sz val="12"/>
      <name val="Times New Roman"/>
      <family val="1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</cellStyleXfs>
  <cellXfs count="222">
    <xf numFmtId="0" fontId="0" fillId="0" borderId="0" xfId="0"/>
    <xf numFmtId="3" fontId="8" fillId="0" borderId="0" xfId="0" applyNumberFormat="1" applyFont="1" applyFill="1" applyBorder="1" applyAlignment="1" applyProtection="1"/>
    <xf numFmtId="3" fontId="9" fillId="0" borderId="0" xfId="0" applyNumberFormat="1" applyFont="1" applyFill="1" applyBorder="1" applyAlignment="1" applyProtection="1"/>
    <xf numFmtId="3" fontId="8" fillId="0" borderId="2" xfId="0" applyNumberFormat="1" applyFont="1" applyFill="1" applyBorder="1" applyAlignment="1" applyProtection="1"/>
    <xf numFmtId="3" fontId="10" fillId="0" borderId="0" xfId="0" applyNumberFormat="1" applyFont="1" applyFill="1" applyBorder="1" applyAlignment="1" applyProtection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2" xfId="0" applyFont="1" applyFill="1" applyBorder="1" applyAlignment="1"/>
    <xf numFmtId="0" fontId="1" fillId="0" borderId="0" xfId="0" applyFont="1" applyFill="1" applyBorder="1" applyAlignment="1"/>
    <xf numFmtId="0" fontId="7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3" fillId="0" borderId="3" xfId="0" applyFont="1" applyFill="1" applyBorder="1"/>
    <xf numFmtId="0" fontId="16" fillId="0" borderId="1" xfId="0" applyFont="1" applyFill="1" applyBorder="1" applyAlignment="1">
      <alignment wrapText="1"/>
    </xf>
    <xf numFmtId="0" fontId="16" fillId="0" borderId="1" xfId="0" applyFont="1" applyFill="1" applyBorder="1"/>
    <xf numFmtId="0" fontId="16" fillId="0" borderId="0" xfId="0" applyFont="1" applyFill="1" applyBorder="1" applyAlignment="1">
      <alignment horizontal="left" wrapText="1"/>
    </xf>
    <xf numFmtId="3" fontId="17" fillId="0" borderId="0" xfId="0" applyNumberFormat="1" applyFont="1" applyFill="1"/>
    <xf numFmtId="0" fontId="16" fillId="0" borderId="0" xfId="0" applyFont="1" applyFill="1" applyBorder="1"/>
    <xf numFmtId="165" fontId="16" fillId="0" borderId="0" xfId="1" applyNumberFormat="1" applyFont="1" applyFill="1" applyBorder="1" applyAlignment="1">
      <alignment wrapText="1"/>
    </xf>
    <xf numFmtId="165" fontId="16" fillId="0" borderId="0" xfId="0" applyNumberFormat="1" applyFont="1" applyFill="1" applyBorder="1"/>
    <xf numFmtId="3" fontId="16" fillId="0" borderId="0" xfId="0" applyNumberFormat="1" applyFont="1" applyFill="1" applyBorder="1"/>
    <xf numFmtId="168" fontId="16" fillId="0" borderId="0" xfId="0" applyNumberFormat="1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166" fontId="16" fillId="0" borderId="0" xfId="0" applyNumberFormat="1" applyFont="1" applyFill="1" applyBorder="1" applyAlignment="1">
      <alignment wrapText="1"/>
    </xf>
    <xf numFmtId="0" fontId="16" fillId="0" borderId="0" xfId="0" applyFont="1" applyFill="1"/>
    <xf numFmtId="0" fontId="18" fillId="0" borderId="0" xfId="0" applyFont="1" applyFill="1"/>
    <xf numFmtId="0" fontId="7" fillId="0" borderId="0" xfId="3" applyFont="1" applyFill="1" applyBorder="1" applyAlignment="1">
      <alignment wrapText="1"/>
    </xf>
    <xf numFmtId="3" fontId="7" fillId="0" borderId="0" xfId="0" applyNumberFormat="1" applyFont="1" applyFill="1"/>
    <xf numFmtId="0" fontId="16" fillId="0" borderId="0" xfId="0" applyFont="1" applyFill="1" applyBorder="1" applyAlignment="1"/>
    <xf numFmtId="165" fontId="13" fillId="0" borderId="0" xfId="1" applyNumberFormat="1" applyFont="1" applyFill="1" applyBorder="1" applyAlignment="1">
      <alignment wrapText="1"/>
    </xf>
    <xf numFmtId="165" fontId="13" fillId="0" borderId="0" xfId="0" applyNumberFormat="1" applyFont="1" applyFill="1" applyBorder="1"/>
    <xf numFmtId="0" fontId="19" fillId="0" borderId="0" xfId="0" applyFont="1" applyFill="1"/>
    <xf numFmtId="168" fontId="13" fillId="0" borderId="0" xfId="0" applyNumberFormat="1" applyFont="1" applyFill="1" applyBorder="1" applyAlignment="1">
      <alignment wrapText="1"/>
    </xf>
    <xf numFmtId="3" fontId="19" fillId="0" borderId="0" xfId="0" applyNumberFormat="1" applyFont="1" applyFill="1" applyAlignment="1">
      <alignment horizontal="right" vertical="center"/>
    </xf>
    <xf numFmtId="166" fontId="13" fillId="0" borderId="0" xfId="0" applyNumberFormat="1" applyFont="1" applyFill="1" applyBorder="1" applyAlignment="1">
      <alignment wrapText="1"/>
    </xf>
    <xf numFmtId="0" fontId="17" fillId="0" borderId="0" xfId="3" applyFont="1" applyFill="1" applyBorder="1" applyAlignment="1">
      <alignment wrapText="1"/>
    </xf>
    <xf numFmtId="0" fontId="11" fillId="0" borderId="0" xfId="3" applyFont="1" applyFill="1" applyBorder="1" applyAlignment="1">
      <alignment horizontal="left" wrapText="1" indent="2"/>
    </xf>
    <xf numFmtId="3" fontId="11" fillId="0" borderId="0" xfId="0" applyNumberFormat="1" applyFont="1" applyFill="1"/>
    <xf numFmtId="0" fontId="20" fillId="0" borderId="0" xfId="0" applyFont="1" applyFill="1" applyBorder="1" applyAlignment="1"/>
    <xf numFmtId="165" fontId="21" fillId="0" borderId="0" xfId="1" applyNumberFormat="1" applyFont="1" applyFill="1" applyBorder="1" applyAlignment="1">
      <alignment wrapText="1"/>
    </xf>
    <xf numFmtId="165" fontId="21" fillId="0" borderId="0" xfId="0" applyNumberFormat="1" applyFont="1" applyFill="1" applyBorder="1"/>
    <xf numFmtId="0" fontId="22" fillId="0" borderId="0" xfId="0" applyFont="1" applyFill="1"/>
    <xf numFmtId="168" fontId="21" fillId="0" borderId="0" xfId="0" applyNumberFormat="1" applyFont="1" applyFill="1" applyBorder="1" applyAlignment="1">
      <alignment wrapText="1"/>
    </xf>
    <xf numFmtId="3" fontId="22" fillId="0" borderId="0" xfId="0" applyNumberFormat="1" applyFont="1" applyFill="1" applyAlignment="1">
      <alignment horizontal="right" vertical="center"/>
    </xf>
    <xf numFmtId="166" fontId="21" fillId="0" borderId="0" xfId="0" applyNumberFormat="1" applyFont="1" applyFill="1" applyBorder="1" applyAlignment="1">
      <alignment wrapText="1"/>
    </xf>
    <xf numFmtId="0" fontId="23" fillId="0" borderId="0" xfId="0" applyFont="1" applyFill="1"/>
    <xf numFmtId="0" fontId="21" fillId="0" borderId="0" xfId="0" applyFont="1" applyFill="1"/>
    <xf numFmtId="0" fontId="7" fillId="0" borderId="0" xfId="0" applyFont="1" applyFill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/>
    </xf>
    <xf numFmtId="0" fontId="7" fillId="0" borderId="2" xfId="3" applyFont="1" applyFill="1" applyBorder="1" applyAlignment="1">
      <alignment wrapText="1"/>
    </xf>
    <xf numFmtId="3" fontId="7" fillId="0" borderId="2" xfId="0" applyNumberFormat="1" applyFont="1" applyFill="1" applyBorder="1"/>
    <xf numFmtId="0" fontId="13" fillId="0" borderId="2" xfId="0" applyFont="1" applyFill="1" applyBorder="1"/>
    <xf numFmtId="165" fontId="13" fillId="0" borderId="2" xfId="1" applyNumberFormat="1" applyFont="1" applyFill="1" applyBorder="1" applyAlignment="1">
      <alignment wrapText="1"/>
    </xf>
    <xf numFmtId="165" fontId="13" fillId="0" borderId="2" xfId="0" applyNumberFormat="1" applyFont="1" applyFill="1" applyBorder="1"/>
    <xf numFmtId="168" fontId="13" fillId="0" borderId="2" xfId="0" applyNumberFormat="1" applyFont="1" applyFill="1" applyBorder="1" applyAlignment="1">
      <alignment wrapText="1"/>
    </xf>
    <xf numFmtId="166" fontId="13" fillId="0" borderId="2" xfId="0" applyNumberFormat="1" applyFont="1" applyFill="1" applyBorder="1" applyAlignment="1">
      <alignment wrapText="1"/>
    </xf>
    <xf numFmtId="0" fontId="13" fillId="0" borderId="0" xfId="0" applyFont="1" applyFill="1" applyBorder="1" applyAlignment="1">
      <alignment horizontal="left"/>
    </xf>
    <xf numFmtId="0" fontId="24" fillId="0" borderId="0" xfId="0" applyFont="1" applyFill="1"/>
    <xf numFmtId="0" fontId="2" fillId="0" borderId="0" xfId="0" applyFont="1" applyFill="1" applyBorder="1" applyAlignment="1">
      <alignment wrapText="1"/>
    </xf>
    <xf numFmtId="3" fontId="19" fillId="0" borderId="0" xfId="0" applyNumberFormat="1" applyFont="1" applyFill="1" applyAlignment="1">
      <alignment horizontal="right" vertical="center" wrapText="1"/>
    </xf>
    <xf numFmtId="0" fontId="16" fillId="0" borderId="0" xfId="0" applyFont="1" applyFill="1" applyBorder="1" applyAlignment="1">
      <alignment horizontal="left"/>
    </xf>
    <xf numFmtId="0" fontId="16" fillId="0" borderId="2" xfId="0" applyFont="1" applyFill="1" applyBorder="1" applyAlignment="1">
      <alignment wrapText="1"/>
    </xf>
    <xf numFmtId="0" fontId="16" fillId="0" borderId="2" xfId="0" applyFont="1" applyFill="1" applyBorder="1"/>
    <xf numFmtId="0" fontId="26" fillId="0" borderId="0" xfId="0" applyFont="1" applyFill="1" applyBorder="1" applyAlignment="1">
      <alignment vertical="center"/>
    </xf>
    <xf numFmtId="3" fontId="18" fillId="0" borderId="0" xfId="0" applyNumberFormat="1" applyFont="1" applyFill="1"/>
    <xf numFmtId="168" fontId="18" fillId="0" borderId="0" xfId="0" applyNumberFormat="1" applyFont="1" applyFill="1"/>
    <xf numFmtId="166" fontId="16" fillId="0" borderId="0" xfId="0" applyNumberFormat="1" applyFont="1" applyFill="1"/>
    <xf numFmtId="168" fontId="14" fillId="0" borderId="0" xfId="0" applyNumberFormat="1" applyFont="1" applyFill="1"/>
    <xf numFmtId="166" fontId="13" fillId="0" borderId="0" xfId="0" applyNumberFormat="1" applyFont="1" applyFill="1"/>
    <xf numFmtId="0" fontId="27" fillId="0" borderId="0" xfId="3" applyFont="1" applyFill="1" applyBorder="1" applyAlignment="1">
      <alignment wrapText="1"/>
    </xf>
    <xf numFmtId="168" fontId="23" fillId="0" borderId="0" xfId="0" applyNumberFormat="1" applyFont="1" applyFill="1"/>
    <xf numFmtId="166" fontId="21" fillId="0" borderId="0" xfId="0" applyNumberFormat="1" applyFont="1" applyFill="1"/>
    <xf numFmtId="0" fontId="14" fillId="0" borderId="0" xfId="0" applyFont="1" applyFill="1" applyBorder="1"/>
    <xf numFmtId="0" fontId="14" fillId="0" borderId="2" xfId="0" applyFont="1" applyFill="1" applyBorder="1"/>
    <xf numFmtId="168" fontId="14" fillId="0" borderId="2" xfId="0" applyNumberFormat="1" applyFont="1" applyFill="1" applyBorder="1"/>
    <xf numFmtId="0" fontId="7" fillId="0" borderId="2" xfId="0" applyFont="1" applyFill="1" applyBorder="1"/>
    <xf numFmtId="166" fontId="13" fillId="0" borderId="2" xfId="0" applyNumberFormat="1" applyFont="1" applyFill="1" applyBorder="1"/>
    <xf numFmtId="0" fontId="13" fillId="0" borderId="0" xfId="0" applyFont="1" applyFill="1" applyBorder="1"/>
    <xf numFmtId="3" fontId="13" fillId="0" borderId="0" xfId="0" applyNumberFormat="1" applyFont="1" applyFill="1" applyBorder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right" vertical="center"/>
    </xf>
    <xf numFmtId="0" fontId="11" fillId="0" borderId="0" xfId="0" applyFont="1" applyFill="1"/>
    <xf numFmtId="3" fontId="7" fillId="0" borderId="0" xfId="0" applyNumberFormat="1" applyFont="1" applyFill="1" applyBorder="1"/>
    <xf numFmtId="0" fontId="28" fillId="0" borderId="0" xfId="0" applyFont="1" applyFill="1" applyBorder="1" applyAlignment="1">
      <alignment wrapText="1"/>
    </xf>
    <xf numFmtId="3" fontId="19" fillId="0" borderId="3" xfId="0" applyNumberFormat="1" applyFont="1" applyFill="1" applyBorder="1" applyAlignment="1">
      <alignment horizontal="right" vertical="center"/>
    </xf>
    <xf numFmtId="165" fontId="18" fillId="0" borderId="0" xfId="0" applyNumberFormat="1" applyFont="1" applyFill="1"/>
    <xf numFmtId="3" fontId="13" fillId="0" borderId="0" xfId="0" applyNumberFormat="1" applyFont="1" applyFill="1"/>
    <xf numFmtId="166" fontId="18" fillId="0" borderId="0" xfId="0" applyNumberFormat="1" applyFont="1" applyFill="1"/>
    <xf numFmtId="165" fontId="14" fillId="0" borderId="0" xfId="0" applyNumberFormat="1" applyFont="1" applyFill="1"/>
    <xf numFmtId="166" fontId="14" fillId="0" borderId="0" xfId="0" applyNumberFormat="1" applyFont="1" applyFill="1"/>
    <xf numFmtId="165" fontId="14" fillId="0" borderId="2" xfId="0" applyNumberFormat="1" applyFont="1" applyFill="1" applyBorder="1"/>
    <xf numFmtId="166" fontId="14" fillId="0" borderId="2" xfId="0" applyNumberFormat="1" applyFont="1" applyFill="1" applyBorder="1"/>
    <xf numFmtId="0" fontId="16" fillId="0" borderId="3" xfId="0" applyFont="1" applyFill="1" applyBorder="1"/>
    <xf numFmtId="0" fontId="14" fillId="0" borderId="3" xfId="0" applyFont="1" applyFill="1" applyBorder="1"/>
    <xf numFmtId="3" fontId="16" fillId="0" borderId="0" xfId="0" applyNumberFormat="1" applyFont="1" applyFill="1"/>
    <xf numFmtId="166" fontId="16" fillId="0" borderId="0" xfId="0" applyNumberFormat="1" applyFont="1" applyFill="1" applyBorder="1"/>
    <xf numFmtId="166" fontId="13" fillId="0" borderId="0" xfId="0" applyNumberFormat="1" applyFont="1" applyFill="1" applyBorder="1"/>
    <xf numFmtId="0" fontId="21" fillId="0" borderId="0" xfId="0" applyFont="1" applyFill="1" applyAlignment="1">
      <alignment horizontal="left"/>
    </xf>
    <xf numFmtId="0" fontId="13" fillId="0" borderId="1" xfId="0" applyFont="1" applyFill="1" applyBorder="1"/>
    <xf numFmtId="166" fontId="21" fillId="0" borderId="0" xfId="0" applyNumberFormat="1" applyFont="1" applyFill="1" applyBorder="1"/>
    <xf numFmtId="0" fontId="18" fillId="0" borderId="0" xfId="0" applyFont="1" applyFill="1" applyBorder="1"/>
    <xf numFmtId="0" fontId="24" fillId="0" borderId="0" xfId="0" applyFont="1" applyFill="1" applyBorder="1"/>
    <xf numFmtId="0" fontId="12" fillId="0" borderId="2" xfId="0" applyFont="1" applyFill="1" applyBorder="1"/>
    <xf numFmtId="166" fontId="23" fillId="0" borderId="0" xfId="0" applyNumberFormat="1" applyFont="1" applyFill="1"/>
    <xf numFmtId="0" fontId="7" fillId="0" borderId="0" xfId="3" applyFont="1" applyFill="1" applyBorder="1" applyAlignment="1">
      <alignment horizontal="left" wrapText="1"/>
    </xf>
    <xf numFmtId="166" fontId="14" fillId="0" borderId="0" xfId="0" applyNumberFormat="1" applyFont="1" applyFill="1" applyBorder="1"/>
    <xf numFmtId="0" fontId="7" fillId="0" borderId="0" xfId="0" applyFont="1" applyFill="1" applyBorder="1"/>
    <xf numFmtId="165" fontId="14" fillId="0" borderId="0" xfId="0" applyNumberFormat="1" applyFont="1" applyFill="1" applyBorder="1"/>
    <xf numFmtId="167" fontId="17" fillId="0" borderId="0" xfId="1" applyNumberFormat="1" applyFont="1" applyFill="1"/>
    <xf numFmtId="167" fontId="16" fillId="0" borderId="0" xfId="1" applyNumberFormat="1" applyFont="1" applyFill="1" applyBorder="1"/>
    <xf numFmtId="165" fontId="16" fillId="0" borderId="0" xfId="1" applyNumberFormat="1" applyFont="1" applyFill="1" applyBorder="1"/>
    <xf numFmtId="169" fontId="16" fillId="0" borderId="0" xfId="1" applyNumberFormat="1" applyFont="1" applyFill="1" applyBorder="1" applyAlignment="1">
      <alignment wrapText="1"/>
    </xf>
    <xf numFmtId="167" fontId="16" fillId="0" borderId="0" xfId="1" applyNumberFormat="1" applyFont="1" applyFill="1" applyBorder="1" applyAlignment="1">
      <alignment wrapText="1"/>
    </xf>
    <xf numFmtId="167" fontId="7" fillId="0" borderId="0" xfId="1" applyNumberFormat="1" applyFont="1" applyFill="1"/>
    <xf numFmtId="167" fontId="14" fillId="0" borderId="0" xfId="1" applyNumberFormat="1" applyFont="1" applyFill="1"/>
    <xf numFmtId="165" fontId="13" fillId="0" borderId="0" xfId="1" applyNumberFormat="1" applyFont="1" applyFill="1" applyBorder="1"/>
    <xf numFmtId="169" fontId="13" fillId="0" borderId="0" xfId="1" applyNumberFormat="1" applyFont="1" applyFill="1" applyBorder="1" applyAlignment="1">
      <alignment wrapText="1"/>
    </xf>
    <xf numFmtId="167" fontId="7" fillId="0" borderId="0" xfId="1" applyNumberFormat="1" applyFont="1" applyFill="1" applyBorder="1"/>
    <xf numFmtId="167" fontId="14" fillId="0" borderId="0" xfId="1" applyNumberFormat="1" applyFont="1" applyFill="1" applyBorder="1"/>
    <xf numFmtId="167" fontId="7" fillId="0" borderId="2" xfId="1" applyNumberFormat="1" applyFont="1" applyFill="1" applyBorder="1"/>
    <xf numFmtId="167" fontId="14" fillId="0" borderId="2" xfId="1" applyNumberFormat="1" applyFont="1" applyFill="1" applyBorder="1"/>
    <xf numFmtId="165" fontId="13" fillId="0" borderId="2" xfId="1" applyNumberFormat="1" applyFont="1" applyFill="1" applyBorder="1"/>
    <xf numFmtId="169" fontId="13" fillId="0" borderId="2" xfId="1" applyNumberFormat="1" applyFont="1" applyFill="1" applyBorder="1" applyAlignment="1">
      <alignment wrapText="1"/>
    </xf>
    <xf numFmtId="0" fontId="24" fillId="0" borderId="2" xfId="0" applyFont="1" applyFill="1" applyBorder="1" applyAlignment="1">
      <alignment vertical="center"/>
    </xf>
    <xf numFmtId="0" fontId="29" fillId="0" borderId="2" xfId="0" applyFont="1" applyFill="1" applyBorder="1"/>
    <xf numFmtId="0" fontId="30" fillId="0" borderId="3" xfId="0" applyFont="1" applyFill="1" applyBorder="1" applyAlignment="1">
      <alignment vertical="center" wrapText="1"/>
    </xf>
    <xf numFmtId="0" fontId="30" fillId="0" borderId="3" xfId="0" applyFont="1" applyFill="1" applyBorder="1" applyAlignment="1">
      <alignment vertical="center"/>
    </xf>
    <xf numFmtId="0" fontId="30" fillId="0" borderId="2" xfId="0" applyFont="1" applyFill="1" applyBorder="1" applyAlignment="1">
      <alignment horizontal="right" vertical="center" wrapText="1"/>
    </xf>
    <xf numFmtId="0" fontId="30" fillId="0" borderId="2" xfId="0" applyFont="1" applyFill="1" applyBorder="1" applyAlignment="1">
      <alignment horizontal="right" vertical="center"/>
    </xf>
    <xf numFmtId="0" fontId="29" fillId="0" borderId="0" xfId="0" applyFont="1" applyFill="1" applyBorder="1"/>
    <xf numFmtId="3" fontId="31" fillId="0" borderId="0" xfId="0" applyNumberFormat="1" applyFont="1" applyFill="1"/>
    <xf numFmtId="3" fontId="32" fillId="0" borderId="0" xfId="0" applyNumberFormat="1" applyFont="1" applyFill="1" applyAlignment="1">
      <alignment horizontal="right" vertical="center"/>
    </xf>
    <xf numFmtId="0" fontId="17" fillId="0" borderId="0" xfId="0" applyFont="1" applyFill="1"/>
    <xf numFmtId="0" fontId="29" fillId="0" borderId="0" xfId="0" applyFont="1" applyFill="1" applyAlignment="1">
      <alignment vertical="center"/>
    </xf>
    <xf numFmtId="3" fontId="5" fillId="0" borderId="0" xfId="0" applyNumberFormat="1" applyFont="1" applyFill="1"/>
    <xf numFmtId="0" fontId="31" fillId="0" borderId="0" xfId="0" applyFont="1" applyFill="1" applyBorder="1" applyAlignment="1"/>
    <xf numFmtId="0" fontId="5" fillId="0" borderId="0" xfId="0" applyFont="1" applyFill="1"/>
    <xf numFmtId="3" fontId="30" fillId="0" borderId="0" xfId="0" applyNumberFormat="1" applyFont="1" applyFill="1" applyAlignment="1">
      <alignment horizontal="right" vertical="center"/>
    </xf>
    <xf numFmtId="0" fontId="24" fillId="0" borderId="0" xfId="0" applyFont="1" applyFill="1" applyBorder="1" applyAlignment="1">
      <alignment horizontal="left"/>
    </xf>
    <xf numFmtId="0" fontId="33" fillId="0" borderId="0" xfId="0" applyFont="1" applyFill="1"/>
    <xf numFmtId="0" fontId="29" fillId="0" borderId="0" xfId="2" applyFont="1" applyFill="1" applyBorder="1" applyAlignment="1">
      <alignment wrapText="1"/>
    </xf>
    <xf numFmtId="164" fontId="5" fillId="0" borderId="0" xfId="1" applyFont="1" applyFill="1"/>
    <xf numFmtId="0" fontId="29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horizontal="left"/>
    </xf>
    <xf numFmtId="0" fontId="27" fillId="0" borderId="0" xfId="0" applyFont="1" applyFill="1"/>
    <xf numFmtId="164" fontId="31" fillId="0" borderId="0" xfId="1" applyFont="1" applyFill="1"/>
    <xf numFmtId="0" fontId="34" fillId="0" borderId="0" xfId="0" applyFont="1" applyFill="1" applyAlignment="1">
      <alignment horizontal="left" vertical="center" indent="1"/>
    </xf>
    <xf numFmtId="3" fontId="6" fillId="0" borderId="0" xfId="0" applyNumberFormat="1" applyFont="1" applyFill="1"/>
    <xf numFmtId="0" fontId="6" fillId="0" borderId="0" xfId="0" applyFont="1" applyFill="1"/>
    <xf numFmtId="3" fontId="35" fillId="0" borderId="0" xfId="0" applyNumberFormat="1" applyFont="1" applyFill="1" applyAlignment="1">
      <alignment horizontal="right" vertical="center"/>
    </xf>
    <xf numFmtId="0" fontId="36" fillId="0" borderId="0" xfId="0" applyFont="1" applyFill="1" applyBorder="1" applyAlignment="1">
      <alignment horizontal="left" indent="1"/>
    </xf>
    <xf numFmtId="0" fontId="37" fillId="0" borderId="0" xfId="0" applyFont="1" applyFill="1"/>
    <xf numFmtId="164" fontId="6" fillId="0" borderId="0" xfId="1" applyFont="1" applyFill="1"/>
    <xf numFmtId="3" fontId="30" fillId="0" borderId="0" xfId="0" applyNumberFormat="1" applyFont="1" applyFill="1" applyBorder="1" applyAlignment="1">
      <alignment horizontal="right" vertical="center"/>
    </xf>
    <xf numFmtId="0" fontId="29" fillId="0" borderId="0" xfId="0" applyFont="1" applyFill="1"/>
    <xf numFmtId="0" fontId="24" fillId="0" borderId="2" xfId="0" applyFont="1" applyFill="1" applyBorder="1" applyAlignment="1">
      <alignment horizontal="left"/>
    </xf>
    <xf numFmtId="3" fontId="5" fillId="0" borderId="2" xfId="0" applyNumberFormat="1" applyFont="1" applyFill="1" applyBorder="1"/>
    <xf numFmtId="0" fontId="5" fillId="0" borderId="2" xfId="0" applyFont="1" applyFill="1" applyBorder="1"/>
    <xf numFmtId="0" fontId="1" fillId="0" borderId="0" xfId="0" applyFont="1" applyFill="1" applyBorder="1" applyAlignment="1">
      <alignment wrapText="1"/>
    </xf>
    <xf numFmtId="0" fontId="24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/>
    <xf numFmtId="0" fontId="34" fillId="0" borderId="0" xfId="0" applyFont="1" applyFill="1" applyBorder="1" applyAlignment="1">
      <alignment horizontal="left" indent="1"/>
    </xf>
    <xf numFmtId="0" fontId="33" fillId="0" borderId="0" xfId="0" applyFont="1" applyFill="1" applyBorder="1"/>
    <xf numFmtId="0" fontId="30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36" fillId="0" borderId="0" xfId="0" applyFont="1" applyFill="1" applyAlignment="1">
      <alignment horizontal="left" vertical="center" indent="1"/>
    </xf>
    <xf numFmtId="0" fontId="7" fillId="0" borderId="0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30" fillId="0" borderId="0" xfId="0" applyFont="1" applyFill="1" applyBorder="1" applyAlignment="1">
      <alignment horizontal="right" vertical="center" wrapText="1"/>
    </xf>
    <xf numFmtId="0" fontId="30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164" fontId="7" fillId="0" borderId="0" xfId="1" applyFont="1" applyFill="1"/>
    <xf numFmtId="0" fontId="24" fillId="0" borderId="0" xfId="0" applyFont="1" applyFill="1" applyBorder="1" applyAlignment="1">
      <alignment horizontal="left" indent="1"/>
    </xf>
    <xf numFmtId="3" fontId="17" fillId="0" borderId="3" xfId="0" applyNumberFormat="1" applyFont="1" applyFill="1" applyBorder="1" applyAlignment="1">
      <alignment horizontal="right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11" fillId="0" borderId="0" xfId="0" applyFont="1" applyFill="1" applyBorder="1"/>
    <xf numFmtId="0" fontId="29" fillId="0" borderId="0" xfId="0" applyFont="1" applyFill="1" applyBorder="1" applyAlignment="1">
      <alignment vertical="center"/>
    </xf>
    <xf numFmtId="2" fontId="14" fillId="0" borderId="0" xfId="0" applyNumberFormat="1" applyFont="1" applyFill="1"/>
    <xf numFmtId="0" fontId="13" fillId="2" borderId="0" xfId="0" applyFont="1" applyFill="1"/>
    <xf numFmtId="0" fontId="16" fillId="2" borderId="0" xfId="0" applyFont="1" applyFill="1"/>
    <xf numFmtId="2" fontId="14" fillId="2" borderId="0" xfId="0" applyNumberFormat="1" applyFont="1" applyFill="1"/>
    <xf numFmtId="0" fontId="14" fillId="2" borderId="0" xfId="0" applyFont="1" applyFill="1"/>
    <xf numFmtId="170" fontId="18" fillId="0" borderId="0" xfId="0" applyNumberFormat="1" applyFont="1" applyFill="1"/>
    <xf numFmtId="170" fontId="16" fillId="0" borderId="0" xfId="0" applyNumberFormat="1" applyFont="1" applyFill="1" applyBorder="1" applyAlignment="1">
      <alignment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left" vertical="center"/>
    </xf>
    <xf numFmtId="0" fontId="24" fillId="0" borderId="2" xfId="0" applyFont="1" applyFill="1" applyBorder="1" applyAlignment="1">
      <alignment horizontal="left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wrapText="1"/>
    </xf>
    <xf numFmtId="0" fontId="16" fillId="0" borderId="1" xfId="0" applyFont="1" applyFill="1" applyBorder="1" applyAlignment="1">
      <alignment horizontal="left" wrapText="1"/>
    </xf>
    <xf numFmtId="0" fontId="16" fillId="0" borderId="3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left" wrapText="1"/>
    </xf>
    <xf numFmtId="0" fontId="16" fillId="0" borderId="3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/>
    </xf>
    <xf numFmtId="2" fontId="16" fillId="2" borderId="0" xfId="0" applyNumberFormat="1" applyFont="1" applyFill="1"/>
    <xf numFmtId="2" fontId="16" fillId="0" borderId="0" xfId="0" applyNumberFormat="1" applyFont="1" applyFill="1"/>
  </cellXfs>
  <cellStyles count="4">
    <cellStyle name="Comma" xfId="1" builtinId="3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4"/>
  <sheetViews>
    <sheetView zoomScaleNormal="100" workbookViewId="0">
      <selection activeCell="M20" sqref="M20"/>
    </sheetView>
  </sheetViews>
  <sheetFormatPr defaultColWidth="13.77734375" defaultRowHeight="15.6"/>
  <cols>
    <col min="1" max="1" width="41.21875" style="108" customWidth="1"/>
    <col min="2" max="2" width="12.109375" style="52" customWidth="1"/>
    <col min="3" max="4" width="10.109375" style="52" bestFit="1" customWidth="1"/>
    <col min="5" max="5" width="1.77734375" style="52" customWidth="1"/>
    <col min="6" max="6" width="10.21875" style="52" customWidth="1"/>
    <col min="7" max="7" width="10.109375" style="52" bestFit="1" customWidth="1"/>
    <col min="8" max="8" width="9.44140625" style="52" bestFit="1" customWidth="1"/>
    <col min="9" max="9" width="1.5546875" style="52" customWidth="1"/>
    <col min="10" max="26" width="8.33203125" style="52" customWidth="1"/>
    <col min="27" max="16384" width="13.77734375" style="52"/>
  </cols>
  <sheetData>
    <row r="1" spans="1:28" ht="14.25" customHeight="1">
      <c r="A1" s="130" t="s">
        <v>152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28" ht="14.25" customHeight="1">
      <c r="A2" s="131" t="s">
        <v>12</v>
      </c>
    </row>
    <row r="3" spans="1:28" ht="19.95" customHeight="1">
      <c r="A3" s="201" t="s">
        <v>146</v>
      </c>
      <c r="B3" s="199" t="s">
        <v>19</v>
      </c>
      <c r="C3" s="199"/>
      <c r="D3" s="199"/>
      <c r="E3" s="132"/>
      <c r="F3" s="199" t="s">
        <v>8</v>
      </c>
      <c r="G3" s="199"/>
      <c r="H3" s="199"/>
      <c r="I3" s="133"/>
      <c r="J3" s="200" t="s">
        <v>7</v>
      </c>
      <c r="K3" s="200"/>
      <c r="L3" s="200"/>
    </row>
    <row r="4" spans="1:28" ht="14.25" customHeight="1">
      <c r="A4" s="201"/>
      <c r="B4" s="134" t="s">
        <v>20</v>
      </c>
      <c r="C4" s="135" t="s">
        <v>21</v>
      </c>
      <c r="D4" s="135" t="s">
        <v>22</v>
      </c>
      <c r="E4" s="135"/>
      <c r="F4" s="134" t="s">
        <v>20</v>
      </c>
      <c r="G4" s="135" t="s">
        <v>21</v>
      </c>
      <c r="H4" s="135" t="s">
        <v>22</v>
      </c>
      <c r="I4" s="135"/>
      <c r="J4" s="135" t="s">
        <v>20</v>
      </c>
      <c r="K4" s="135" t="s">
        <v>3</v>
      </c>
      <c r="L4" s="135" t="s">
        <v>4</v>
      </c>
    </row>
    <row r="5" spans="1:28" s="139" customFormat="1" ht="14.25" customHeight="1">
      <c r="A5" s="136" t="s">
        <v>147</v>
      </c>
      <c r="B5" s="137">
        <v>2060585</v>
      </c>
      <c r="C5" s="137">
        <v>1045227</v>
      </c>
      <c r="D5" s="137">
        <v>1015358</v>
      </c>
      <c r="E5" s="137"/>
      <c r="F5" s="137">
        <v>2022816</v>
      </c>
      <c r="G5" s="137">
        <v>1026341</v>
      </c>
      <c r="H5" s="137">
        <v>996475</v>
      </c>
      <c r="I5" s="137">
        <v>0</v>
      </c>
      <c r="J5" s="137">
        <v>37769</v>
      </c>
      <c r="K5" s="137">
        <v>18886</v>
      </c>
      <c r="L5" s="137">
        <v>18883</v>
      </c>
      <c r="M5" s="138"/>
    </row>
    <row r="6" spans="1:28" ht="14.25" customHeight="1">
      <c r="A6" s="140" t="s">
        <v>283</v>
      </c>
      <c r="B6" s="141">
        <v>126576</v>
      </c>
      <c r="C6" s="141">
        <v>62649</v>
      </c>
      <c r="D6" s="141">
        <v>63927</v>
      </c>
      <c r="E6" s="142"/>
      <c r="F6" s="141">
        <v>124370</v>
      </c>
      <c r="G6" s="141">
        <v>61690</v>
      </c>
      <c r="H6" s="141">
        <v>62680</v>
      </c>
      <c r="I6" s="141"/>
      <c r="J6" s="141">
        <v>2206</v>
      </c>
      <c r="K6" s="143">
        <v>959</v>
      </c>
      <c r="L6" s="141">
        <v>1247</v>
      </c>
      <c r="M6" s="144"/>
    </row>
    <row r="7" spans="1:28">
      <c r="A7" s="145" t="s">
        <v>10</v>
      </c>
      <c r="B7" s="141">
        <v>38072</v>
      </c>
      <c r="C7" s="141">
        <v>18481</v>
      </c>
      <c r="D7" s="141">
        <v>19591</v>
      </c>
      <c r="E7" s="143"/>
      <c r="F7" s="141">
        <v>36641</v>
      </c>
      <c r="G7" s="141">
        <v>17838</v>
      </c>
      <c r="H7" s="141">
        <v>18803</v>
      </c>
      <c r="I7" s="141"/>
      <c r="J7" s="141">
        <v>1431</v>
      </c>
      <c r="K7" s="143">
        <v>643</v>
      </c>
      <c r="L7" s="143">
        <v>788</v>
      </c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</row>
    <row r="8" spans="1:28" ht="14.25" customHeight="1">
      <c r="A8" s="145" t="s">
        <v>11</v>
      </c>
      <c r="B8" s="141">
        <v>88504</v>
      </c>
      <c r="C8" s="141">
        <v>44168</v>
      </c>
      <c r="D8" s="141">
        <v>44336</v>
      </c>
      <c r="E8" s="143"/>
      <c r="F8" s="141">
        <v>87729</v>
      </c>
      <c r="G8" s="141">
        <v>43852</v>
      </c>
      <c r="H8" s="141">
        <v>43877</v>
      </c>
      <c r="I8" s="141"/>
      <c r="J8" s="143">
        <v>775</v>
      </c>
      <c r="K8" s="143">
        <v>316</v>
      </c>
      <c r="L8" s="143">
        <v>459</v>
      </c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</row>
    <row r="9" spans="1:28" ht="14.25" customHeight="1">
      <c r="A9" s="140" t="s">
        <v>262</v>
      </c>
      <c r="B9" s="141">
        <v>120893</v>
      </c>
      <c r="C9" s="141">
        <v>60586</v>
      </c>
      <c r="D9" s="141">
        <v>60307</v>
      </c>
      <c r="E9" s="7"/>
      <c r="F9" s="141">
        <v>117166</v>
      </c>
      <c r="G9" s="141">
        <v>58930</v>
      </c>
      <c r="H9" s="141">
        <v>58236</v>
      </c>
      <c r="I9" s="141"/>
      <c r="J9" s="141">
        <v>3727</v>
      </c>
      <c r="K9" s="141">
        <v>1656</v>
      </c>
      <c r="L9" s="141">
        <v>2071</v>
      </c>
      <c r="M9" s="144"/>
    </row>
    <row r="10" spans="1:28">
      <c r="A10" s="145" t="s">
        <v>10</v>
      </c>
      <c r="B10" s="141">
        <v>33918</v>
      </c>
      <c r="C10" s="141">
        <v>16704</v>
      </c>
      <c r="D10" s="141">
        <v>17214</v>
      </c>
      <c r="E10" s="143"/>
      <c r="F10" s="141">
        <v>31444</v>
      </c>
      <c r="G10" s="141">
        <v>15511</v>
      </c>
      <c r="H10" s="141">
        <v>15933</v>
      </c>
      <c r="I10" s="141"/>
      <c r="J10" s="141">
        <v>2474</v>
      </c>
      <c r="K10" s="141">
        <v>1193</v>
      </c>
      <c r="L10" s="141">
        <v>1281</v>
      </c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</row>
    <row r="11" spans="1:28" ht="14.25" customHeight="1">
      <c r="A11" s="145" t="s">
        <v>11</v>
      </c>
      <c r="B11" s="141">
        <v>86975</v>
      </c>
      <c r="C11" s="141">
        <v>43882</v>
      </c>
      <c r="D11" s="141">
        <v>43093</v>
      </c>
      <c r="E11" s="143"/>
      <c r="F11" s="141">
        <v>85722</v>
      </c>
      <c r="G11" s="141">
        <v>43419</v>
      </c>
      <c r="H11" s="141">
        <v>42303</v>
      </c>
      <c r="I11" s="141"/>
      <c r="J11" s="141">
        <v>1253</v>
      </c>
      <c r="K11" s="143">
        <v>463</v>
      </c>
      <c r="L11" s="143">
        <v>790</v>
      </c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</row>
    <row r="12" spans="1:28" ht="14.25" customHeight="1">
      <c r="A12" s="147" t="s">
        <v>261</v>
      </c>
      <c r="B12" s="141">
        <v>94621</v>
      </c>
      <c r="C12" s="141">
        <v>48590</v>
      </c>
      <c r="D12" s="141">
        <v>46031</v>
      </c>
      <c r="E12" s="142"/>
      <c r="F12" s="141">
        <v>92933</v>
      </c>
      <c r="G12" s="141">
        <v>47986</v>
      </c>
      <c r="H12" s="141">
        <v>44947</v>
      </c>
      <c r="I12" s="141"/>
      <c r="J12" s="141">
        <v>1688</v>
      </c>
      <c r="K12" s="143">
        <v>604</v>
      </c>
      <c r="L12" s="141">
        <v>1084</v>
      </c>
      <c r="M12" s="144"/>
    </row>
    <row r="13" spans="1:28">
      <c r="A13" s="145" t="s">
        <v>10</v>
      </c>
      <c r="B13" s="141">
        <v>23264</v>
      </c>
      <c r="C13" s="141">
        <v>10919</v>
      </c>
      <c r="D13" s="141">
        <v>12345</v>
      </c>
      <c r="E13" s="143"/>
      <c r="F13" s="141">
        <v>22670</v>
      </c>
      <c r="G13" s="141">
        <v>10865</v>
      </c>
      <c r="H13" s="141">
        <v>11805</v>
      </c>
      <c r="I13" s="141"/>
      <c r="J13" s="143">
        <v>594</v>
      </c>
      <c r="K13" s="143">
        <v>54</v>
      </c>
      <c r="L13" s="143">
        <v>540</v>
      </c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</row>
    <row r="14" spans="1:28" ht="14.25" customHeight="1">
      <c r="A14" s="145" t="s">
        <v>11</v>
      </c>
      <c r="B14" s="141">
        <v>71357</v>
      </c>
      <c r="C14" s="141">
        <v>37671</v>
      </c>
      <c r="D14" s="141">
        <v>33686</v>
      </c>
      <c r="E14" s="143"/>
      <c r="F14" s="141">
        <v>70263</v>
      </c>
      <c r="G14" s="141">
        <v>37121</v>
      </c>
      <c r="H14" s="141">
        <v>33142</v>
      </c>
      <c r="I14" s="141"/>
      <c r="J14" s="141">
        <v>1094</v>
      </c>
      <c r="K14" s="143">
        <v>550</v>
      </c>
      <c r="L14" s="143">
        <v>544</v>
      </c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</row>
    <row r="15" spans="1:28" ht="14.25" customHeight="1">
      <c r="A15" s="147" t="s">
        <v>286</v>
      </c>
      <c r="B15" s="141">
        <v>153140</v>
      </c>
      <c r="C15" s="141">
        <v>75219</v>
      </c>
      <c r="D15" s="141">
        <v>77921</v>
      </c>
      <c r="E15" s="7"/>
      <c r="F15" s="141">
        <v>151003</v>
      </c>
      <c r="G15" s="141">
        <v>73776</v>
      </c>
      <c r="H15" s="141">
        <v>77227</v>
      </c>
      <c r="I15" s="141"/>
      <c r="J15" s="141">
        <v>2137</v>
      </c>
      <c r="K15" s="141">
        <v>1443</v>
      </c>
      <c r="L15" s="143">
        <v>694</v>
      </c>
      <c r="M15" s="144"/>
    </row>
    <row r="16" spans="1:28">
      <c r="A16" s="145" t="s">
        <v>10</v>
      </c>
      <c r="B16" s="141">
        <v>70862</v>
      </c>
      <c r="C16" s="141">
        <v>34754</v>
      </c>
      <c r="D16" s="141">
        <v>36108</v>
      </c>
      <c r="E16" s="143"/>
      <c r="F16" s="141">
        <v>69095</v>
      </c>
      <c r="G16" s="141">
        <v>33510</v>
      </c>
      <c r="H16" s="141">
        <v>35585</v>
      </c>
      <c r="I16" s="141"/>
      <c r="J16" s="141">
        <v>1767</v>
      </c>
      <c r="K16" s="141">
        <v>1244</v>
      </c>
      <c r="L16" s="143">
        <v>523</v>
      </c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</row>
    <row r="17" spans="1:28" ht="14.25" customHeight="1">
      <c r="A17" s="145" t="s">
        <v>11</v>
      </c>
      <c r="B17" s="141">
        <v>82278</v>
      </c>
      <c r="C17" s="141">
        <v>40465</v>
      </c>
      <c r="D17" s="141">
        <v>41813</v>
      </c>
      <c r="E17" s="143"/>
      <c r="F17" s="141">
        <v>81908</v>
      </c>
      <c r="G17" s="141">
        <v>40266</v>
      </c>
      <c r="H17" s="141">
        <v>41642</v>
      </c>
      <c r="I17" s="141"/>
      <c r="J17" s="143">
        <v>370</v>
      </c>
      <c r="K17" s="143">
        <v>199</v>
      </c>
      <c r="L17" s="143">
        <v>171</v>
      </c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</row>
    <row r="18" spans="1:28" ht="14.25" customHeight="1">
      <c r="A18" s="147" t="s">
        <v>260</v>
      </c>
      <c r="B18" s="141">
        <v>173975</v>
      </c>
      <c r="C18" s="141">
        <v>85864</v>
      </c>
      <c r="D18" s="141">
        <v>88111</v>
      </c>
      <c r="E18" s="7"/>
      <c r="F18" s="141">
        <v>170992</v>
      </c>
      <c r="G18" s="141">
        <v>84023</v>
      </c>
      <c r="H18" s="141">
        <v>86969</v>
      </c>
      <c r="I18" s="141"/>
      <c r="J18" s="141">
        <v>2983</v>
      </c>
      <c r="K18" s="141">
        <v>1841</v>
      </c>
      <c r="L18" s="141">
        <v>1142</v>
      </c>
      <c r="M18" s="144"/>
    </row>
    <row r="19" spans="1:28">
      <c r="A19" s="145" t="s">
        <v>10</v>
      </c>
      <c r="B19" s="141">
        <v>173975</v>
      </c>
      <c r="C19" s="141">
        <v>85864</v>
      </c>
      <c r="D19" s="141">
        <v>88111</v>
      </c>
      <c r="E19" s="143"/>
      <c r="F19" s="141">
        <v>170992</v>
      </c>
      <c r="G19" s="141">
        <v>84023</v>
      </c>
      <c r="H19" s="141">
        <v>86969</v>
      </c>
      <c r="I19" s="141"/>
      <c r="J19" s="141">
        <v>2983</v>
      </c>
      <c r="K19" s="141">
        <v>1841</v>
      </c>
      <c r="L19" s="141">
        <v>1142</v>
      </c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</row>
    <row r="20" spans="1:28" ht="14.25" customHeight="1">
      <c r="A20" s="145" t="s">
        <v>11</v>
      </c>
      <c r="B20" s="148">
        <v>0</v>
      </c>
      <c r="C20" s="148">
        <v>0</v>
      </c>
      <c r="D20" s="148">
        <v>0</v>
      </c>
      <c r="E20" s="148"/>
      <c r="F20" s="148">
        <v>0</v>
      </c>
      <c r="G20" s="148">
        <v>0</v>
      </c>
      <c r="H20" s="148">
        <v>0</v>
      </c>
      <c r="I20" s="148">
        <v>0</v>
      </c>
      <c r="J20" s="148">
        <v>0</v>
      </c>
      <c r="K20" s="148">
        <v>0</v>
      </c>
      <c r="L20" s="148">
        <v>0</v>
      </c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</row>
    <row r="21" spans="1:28" s="139" customFormat="1" ht="14.25" customHeight="1">
      <c r="A21" s="149" t="s">
        <v>269</v>
      </c>
      <c r="B21" s="137">
        <f>B24+B27+B30</f>
        <v>245382</v>
      </c>
      <c r="C21" s="137">
        <v>51734</v>
      </c>
      <c r="D21" s="137">
        <v>53103</v>
      </c>
      <c r="E21" s="137"/>
      <c r="F21" s="137">
        <v>98674</v>
      </c>
      <c r="G21" s="137">
        <v>47896</v>
      </c>
      <c r="H21" s="137">
        <v>50778</v>
      </c>
      <c r="I21" s="137">
        <v>0</v>
      </c>
      <c r="J21" s="137">
        <v>6163</v>
      </c>
      <c r="K21" s="137">
        <v>3838</v>
      </c>
      <c r="L21" s="137">
        <v>2325</v>
      </c>
      <c r="M21" s="138"/>
    </row>
    <row r="22" spans="1:28" s="139" customFormat="1">
      <c r="A22" s="150" t="s">
        <v>10</v>
      </c>
      <c r="B22" s="137">
        <f>B25+B28+B31</f>
        <v>245382</v>
      </c>
      <c r="C22" s="137">
        <v>51734</v>
      </c>
      <c r="D22" s="137">
        <v>53103</v>
      </c>
      <c r="E22" s="137"/>
      <c r="F22" s="137">
        <v>98674</v>
      </c>
      <c r="G22" s="137">
        <v>47896</v>
      </c>
      <c r="H22" s="137">
        <v>50778</v>
      </c>
      <c r="I22" s="137">
        <v>0</v>
      </c>
      <c r="J22" s="137">
        <v>6163</v>
      </c>
      <c r="K22" s="137">
        <v>3838</v>
      </c>
      <c r="L22" s="137">
        <v>2325</v>
      </c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</row>
    <row r="23" spans="1:28" s="139" customFormat="1" ht="14.25" customHeight="1">
      <c r="A23" s="150" t="s">
        <v>11</v>
      </c>
      <c r="B23" s="152">
        <v>0</v>
      </c>
      <c r="C23" s="152">
        <v>0</v>
      </c>
      <c r="D23" s="152">
        <v>0</v>
      </c>
      <c r="E23" s="152"/>
      <c r="F23" s="152">
        <v>0</v>
      </c>
      <c r="G23" s="152">
        <v>0</v>
      </c>
      <c r="H23" s="152">
        <v>0</v>
      </c>
      <c r="I23" s="152">
        <v>0</v>
      </c>
      <c r="J23" s="152">
        <v>0</v>
      </c>
      <c r="K23" s="152">
        <v>0</v>
      </c>
      <c r="L23" s="152">
        <v>0</v>
      </c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</row>
    <row r="24" spans="1:28" s="88" customFormat="1" ht="14.25" customHeight="1">
      <c r="A24" s="153" t="s">
        <v>268</v>
      </c>
      <c r="B24" s="154">
        <v>50065</v>
      </c>
      <c r="C24" s="154">
        <v>25360</v>
      </c>
      <c r="D24" s="154">
        <v>24705</v>
      </c>
      <c r="E24" s="8"/>
      <c r="F24" s="154">
        <v>47920</v>
      </c>
      <c r="G24" s="154">
        <v>23456</v>
      </c>
      <c r="H24" s="154">
        <v>24464</v>
      </c>
      <c r="I24" s="154"/>
      <c r="J24" s="154">
        <v>2145</v>
      </c>
      <c r="K24" s="154">
        <v>1904</v>
      </c>
      <c r="L24" s="155">
        <v>241</v>
      </c>
      <c r="M24" s="156"/>
    </row>
    <row r="25" spans="1:28" s="88" customFormat="1">
      <c r="A25" s="157" t="s">
        <v>10</v>
      </c>
      <c r="B25" s="154">
        <v>50065</v>
      </c>
      <c r="C25" s="154">
        <v>25360</v>
      </c>
      <c r="D25" s="154">
        <v>24705</v>
      </c>
      <c r="E25" s="155"/>
      <c r="F25" s="154">
        <v>47920</v>
      </c>
      <c r="G25" s="154">
        <v>23456</v>
      </c>
      <c r="H25" s="154">
        <v>24464</v>
      </c>
      <c r="I25" s="154"/>
      <c r="J25" s="154">
        <v>2145</v>
      </c>
      <c r="K25" s="154">
        <v>1904</v>
      </c>
      <c r="L25" s="155">
        <v>241</v>
      </c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</row>
    <row r="26" spans="1:28" s="88" customFormat="1" ht="14.25" customHeight="1">
      <c r="A26" s="157" t="s">
        <v>11</v>
      </c>
      <c r="B26" s="159">
        <v>0</v>
      </c>
      <c r="C26" s="159">
        <v>0</v>
      </c>
      <c r="D26" s="159">
        <v>0</v>
      </c>
      <c r="E26" s="159"/>
      <c r="F26" s="159">
        <v>0</v>
      </c>
      <c r="G26" s="159">
        <v>0</v>
      </c>
      <c r="H26" s="159">
        <v>0</v>
      </c>
      <c r="I26" s="159">
        <v>0</v>
      </c>
      <c r="J26" s="159">
        <v>0</v>
      </c>
      <c r="K26" s="159">
        <v>0</v>
      </c>
      <c r="L26" s="159">
        <v>0</v>
      </c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</row>
    <row r="27" spans="1:28" s="88" customFormat="1" ht="14.25" customHeight="1">
      <c r="A27" s="153" t="s">
        <v>267</v>
      </c>
      <c r="B27" s="154">
        <v>54772</v>
      </c>
      <c r="C27" s="154">
        <v>26374</v>
      </c>
      <c r="D27" s="154">
        <v>28398</v>
      </c>
      <c r="E27" s="8"/>
      <c r="F27" s="154">
        <v>50754</v>
      </c>
      <c r="G27" s="154">
        <v>24440</v>
      </c>
      <c r="H27" s="154">
        <v>26314</v>
      </c>
      <c r="I27" s="154"/>
      <c r="J27" s="154">
        <v>4018</v>
      </c>
      <c r="K27" s="154">
        <v>1934</v>
      </c>
      <c r="L27" s="154">
        <v>2084</v>
      </c>
      <c r="M27" s="156"/>
    </row>
    <row r="28" spans="1:28" s="88" customFormat="1">
      <c r="A28" s="157" t="s">
        <v>10</v>
      </c>
      <c r="B28" s="154">
        <v>54772</v>
      </c>
      <c r="C28" s="154">
        <v>26374</v>
      </c>
      <c r="D28" s="154">
        <v>28398</v>
      </c>
      <c r="E28" s="155"/>
      <c r="F28" s="154">
        <v>50754</v>
      </c>
      <c r="G28" s="154">
        <v>24440</v>
      </c>
      <c r="H28" s="154">
        <v>26314</v>
      </c>
      <c r="I28" s="154"/>
      <c r="J28" s="154">
        <v>4018</v>
      </c>
      <c r="K28" s="154">
        <v>1934</v>
      </c>
      <c r="L28" s="154">
        <v>2084</v>
      </c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</row>
    <row r="29" spans="1:28" s="88" customFormat="1" ht="14.25" customHeight="1">
      <c r="A29" s="157" t="s">
        <v>11</v>
      </c>
      <c r="B29" s="159">
        <v>0</v>
      </c>
      <c r="C29" s="159">
        <v>0</v>
      </c>
      <c r="D29" s="159">
        <v>0</v>
      </c>
      <c r="E29" s="159"/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59">
        <v>0</v>
      </c>
      <c r="L29" s="159">
        <v>0</v>
      </c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</row>
    <row r="30" spans="1:28" s="88" customFormat="1" ht="16.2">
      <c r="A30" s="153" t="s">
        <v>266</v>
      </c>
      <c r="B30" s="154">
        <v>140545</v>
      </c>
      <c r="C30" s="154">
        <v>67610</v>
      </c>
      <c r="D30" s="154">
        <v>72935</v>
      </c>
      <c r="E30" s="8"/>
      <c r="F30" s="154">
        <v>135116</v>
      </c>
      <c r="G30" s="154">
        <v>66034</v>
      </c>
      <c r="H30" s="154">
        <v>69082</v>
      </c>
      <c r="I30" s="154"/>
      <c r="J30" s="154">
        <v>5429</v>
      </c>
      <c r="K30" s="154">
        <v>1576</v>
      </c>
      <c r="L30" s="154">
        <v>3853</v>
      </c>
      <c r="M30" s="156"/>
    </row>
    <row r="31" spans="1:28" s="88" customFormat="1">
      <c r="A31" s="157" t="s">
        <v>10</v>
      </c>
      <c r="B31" s="154">
        <v>140545</v>
      </c>
      <c r="C31" s="154">
        <v>67610</v>
      </c>
      <c r="D31" s="154">
        <v>72935</v>
      </c>
      <c r="E31" s="155"/>
      <c r="F31" s="154">
        <v>135116</v>
      </c>
      <c r="G31" s="154">
        <v>66034</v>
      </c>
      <c r="H31" s="154">
        <v>69082</v>
      </c>
      <c r="I31" s="154"/>
      <c r="J31" s="154">
        <v>5429</v>
      </c>
      <c r="K31" s="154">
        <v>1576</v>
      </c>
      <c r="L31" s="154">
        <v>3853</v>
      </c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</row>
    <row r="32" spans="1:28" s="88" customFormat="1">
      <c r="A32" s="157" t="s">
        <v>11</v>
      </c>
      <c r="B32" s="159">
        <v>0</v>
      </c>
      <c r="C32" s="159">
        <v>0</v>
      </c>
      <c r="D32" s="159">
        <v>0</v>
      </c>
      <c r="E32" s="159"/>
      <c r="F32" s="159">
        <v>0</v>
      </c>
      <c r="G32" s="159">
        <v>0</v>
      </c>
      <c r="H32" s="159">
        <v>0</v>
      </c>
      <c r="I32" s="159">
        <v>0</v>
      </c>
      <c r="J32" s="159">
        <v>0</v>
      </c>
      <c r="K32" s="159">
        <v>0</v>
      </c>
      <c r="L32" s="159">
        <v>0</v>
      </c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</row>
    <row r="33" spans="1:28">
      <c r="A33" s="140" t="s">
        <v>259</v>
      </c>
      <c r="B33" s="141">
        <v>117224</v>
      </c>
      <c r="C33" s="141">
        <v>57210</v>
      </c>
      <c r="D33" s="141">
        <v>60014</v>
      </c>
      <c r="E33" s="143"/>
      <c r="F33" s="141">
        <v>114565</v>
      </c>
      <c r="G33" s="141">
        <v>55730</v>
      </c>
      <c r="H33" s="141">
        <v>58835</v>
      </c>
      <c r="I33" s="141"/>
      <c r="J33" s="141">
        <v>2659</v>
      </c>
      <c r="K33" s="141">
        <v>1480</v>
      </c>
      <c r="L33" s="141">
        <v>1179</v>
      </c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</row>
    <row r="34" spans="1:28">
      <c r="A34" s="145" t="s">
        <v>10</v>
      </c>
      <c r="B34" s="141">
        <v>75611</v>
      </c>
      <c r="C34" s="141">
        <v>36931</v>
      </c>
      <c r="D34" s="141">
        <v>38680</v>
      </c>
      <c r="E34" s="143"/>
      <c r="F34" s="141">
        <v>73151</v>
      </c>
      <c r="G34" s="141">
        <v>35591</v>
      </c>
      <c r="H34" s="141">
        <v>37560</v>
      </c>
      <c r="I34" s="141"/>
      <c r="J34" s="141">
        <v>2460</v>
      </c>
      <c r="K34" s="141">
        <v>1340</v>
      </c>
      <c r="L34" s="141">
        <v>1120</v>
      </c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</row>
    <row r="35" spans="1:28">
      <c r="A35" s="145" t="s">
        <v>11</v>
      </c>
      <c r="B35" s="141">
        <v>41613</v>
      </c>
      <c r="C35" s="141">
        <v>20279</v>
      </c>
      <c r="D35" s="141">
        <v>21334</v>
      </c>
      <c r="E35" s="143"/>
      <c r="F35" s="141">
        <v>41414</v>
      </c>
      <c r="G35" s="141">
        <v>20139</v>
      </c>
      <c r="H35" s="141">
        <v>21275</v>
      </c>
      <c r="I35" s="141"/>
      <c r="J35" s="143">
        <v>199</v>
      </c>
      <c r="K35" s="143">
        <v>140</v>
      </c>
      <c r="L35" s="143">
        <v>59</v>
      </c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</row>
    <row r="36" spans="1:28">
      <c r="A36" s="140" t="s">
        <v>258</v>
      </c>
      <c r="B36" s="141">
        <v>99641</v>
      </c>
      <c r="C36" s="141">
        <v>51200</v>
      </c>
      <c r="D36" s="141">
        <v>48441</v>
      </c>
      <c r="E36" s="143"/>
      <c r="F36" s="141">
        <v>98841</v>
      </c>
      <c r="G36" s="141">
        <v>50778</v>
      </c>
      <c r="H36" s="141">
        <v>48063</v>
      </c>
      <c r="I36" s="141"/>
      <c r="J36" s="143">
        <v>800</v>
      </c>
      <c r="K36" s="143">
        <v>422</v>
      </c>
      <c r="L36" s="143">
        <v>378</v>
      </c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</row>
    <row r="37" spans="1:28">
      <c r="A37" s="145" t="s">
        <v>10</v>
      </c>
      <c r="B37" s="141">
        <v>14760</v>
      </c>
      <c r="C37" s="141">
        <v>7406</v>
      </c>
      <c r="D37" s="141">
        <v>7354</v>
      </c>
      <c r="E37" s="143"/>
      <c r="F37" s="141">
        <v>14077</v>
      </c>
      <c r="G37" s="141">
        <v>7048</v>
      </c>
      <c r="H37" s="141">
        <v>7029</v>
      </c>
      <c r="I37" s="141"/>
      <c r="J37" s="143">
        <v>683</v>
      </c>
      <c r="K37" s="143">
        <v>358</v>
      </c>
      <c r="L37" s="143">
        <v>325</v>
      </c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</row>
    <row r="38" spans="1:28">
      <c r="A38" s="145" t="s">
        <v>11</v>
      </c>
      <c r="B38" s="141">
        <v>84881</v>
      </c>
      <c r="C38" s="141">
        <v>43794</v>
      </c>
      <c r="D38" s="141">
        <v>41087</v>
      </c>
      <c r="E38" s="143"/>
      <c r="F38" s="141">
        <v>84764</v>
      </c>
      <c r="G38" s="141">
        <v>43730</v>
      </c>
      <c r="H38" s="141">
        <v>41034</v>
      </c>
      <c r="I38" s="141"/>
      <c r="J38" s="143">
        <v>117</v>
      </c>
      <c r="K38" s="143">
        <v>64</v>
      </c>
      <c r="L38" s="143">
        <v>53</v>
      </c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</row>
    <row r="39" spans="1:28">
      <c r="A39" s="147" t="s">
        <v>257</v>
      </c>
      <c r="B39" s="141">
        <v>52473</v>
      </c>
      <c r="C39" s="141">
        <v>26979</v>
      </c>
      <c r="D39" s="141">
        <v>25494</v>
      </c>
      <c r="E39" s="143"/>
      <c r="F39" s="141">
        <v>52053</v>
      </c>
      <c r="G39" s="141">
        <v>26797</v>
      </c>
      <c r="H39" s="141">
        <v>25256</v>
      </c>
      <c r="I39" s="141"/>
      <c r="J39" s="143">
        <v>420</v>
      </c>
      <c r="K39" s="143">
        <v>182</v>
      </c>
      <c r="L39" s="143">
        <v>238</v>
      </c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</row>
    <row r="40" spans="1:28">
      <c r="A40" s="145" t="s">
        <v>10</v>
      </c>
      <c r="B40" s="141">
        <v>27016</v>
      </c>
      <c r="C40" s="141">
        <v>13570</v>
      </c>
      <c r="D40" s="141">
        <v>13446</v>
      </c>
      <c r="E40" s="143"/>
      <c r="F40" s="141">
        <v>26625</v>
      </c>
      <c r="G40" s="141">
        <v>13407</v>
      </c>
      <c r="H40" s="141">
        <v>13218</v>
      </c>
      <c r="I40" s="141"/>
      <c r="J40" s="143">
        <v>391</v>
      </c>
      <c r="K40" s="143">
        <v>163</v>
      </c>
      <c r="L40" s="143">
        <v>228</v>
      </c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</row>
    <row r="41" spans="1:28">
      <c r="A41" s="145" t="s">
        <v>11</v>
      </c>
      <c r="B41" s="141">
        <v>25457</v>
      </c>
      <c r="C41" s="141">
        <v>13409</v>
      </c>
      <c r="D41" s="141">
        <v>12048</v>
      </c>
      <c r="E41" s="143"/>
      <c r="F41" s="141">
        <v>25428</v>
      </c>
      <c r="G41" s="141">
        <v>13390</v>
      </c>
      <c r="H41" s="141">
        <v>12038</v>
      </c>
      <c r="I41" s="141"/>
      <c r="J41" s="143">
        <v>29</v>
      </c>
      <c r="K41" s="143">
        <v>19</v>
      </c>
      <c r="L41" s="143">
        <v>10</v>
      </c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</row>
    <row r="42" spans="1:28">
      <c r="A42" s="147" t="s">
        <v>256</v>
      </c>
      <c r="B42" s="141">
        <v>218664</v>
      </c>
      <c r="C42" s="141">
        <v>113055</v>
      </c>
      <c r="D42" s="141">
        <v>105609</v>
      </c>
      <c r="E42" s="143"/>
      <c r="F42" s="141">
        <v>214085</v>
      </c>
      <c r="G42" s="141">
        <v>110528</v>
      </c>
      <c r="H42" s="141">
        <v>103557</v>
      </c>
      <c r="I42" s="141"/>
      <c r="J42" s="141">
        <v>4579</v>
      </c>
      <c r="K42" s="141">
        <v>2527</v>
      </c>
      <c r="L42" s="141">
        <v>2052</v>
      </c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</row>
    <row r="43" spans="1:28">
      <c r="A43" s="145" t="s">
        <v>10</v>
      </c>
      <c r="B43" s="141">
        <v>129046</v>
      </c>
      <c r="C43" s="141">
        <v>66235</v>
      </c>
      <c r="D43" s="141">
        <v>62811</v>
      </c>
      <c r="E43" s="143"/>
      <c r="F43" s="141">
        <v>125801</v>
      </c>
      <c r="G43" s="141">
        <v>64253</v>
      </c>
      <c r="H43" s="141">
        <v>61548</v>
      </c>
      <c r="I43" s="141"/>
      <c r="J43" s="141">
        <v>3245</v>
      </c>
      <c r="K43" s="141">
        <v>1982</v>
      </c>
      <c r="L43" s="141">
        <v>1263</v>
      </c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</row>
    <row r="44" spans="1:28">
      <c r="A44" s="145" t="s">
        <v>11</v>
      </c>
      <c r="B44" s="141">
        <v>89618</v>
      </c>
      <c r="C44" s="141">
        <v>46820</v>
      </c>
      <c r="D44" s="141">
        <v>42798</v>
      </c>
      <c r="E44" s="143"/>
      <c r="F44" s="141">
        <v>88284</v>
      </c>
      <c r="G44" s="141">
        <v>46275</v>
      </c>
      <c r="H44" s="141">
        <v>42009</v>
      </c>
      <c r="I44" s="141"/>
      <c r="J44" s="141">
        <v>1334</v>
      </c>
      <c r="K44" s="143">
        <v>545</v>
      </c>
      <c r="L44" s="143">
        <v>789</v>
      </c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</row>
    <row r="45" spans="1:28">
      <c r="A45" s="147" t="s">
        <v>287</v>
      </c>
      <c r="B45" s="141">
        <v>229301</v>
      </c>
      <c r="C45" s="141">
        <v>117744</v>
      </c>
      <c r="D45" s="141">
        <v>111557</v>
      </c>
      <c r="E45" s="143"/>
      <c r="F45" s="141">
        <v>227437</v>
      </c>
      <c r="G45" s="141">
        <v>116919</v>
      </c>
      <c r="H45" s="141">
        <v>110518</v>
      </c>
      <c r="I45" s="141"/>
      <c r="J45" s="141">
        <v>1864</v>
      </c>
      <c r="K45" s="143">
        <v>825</v>
      </c>
      <c r="L45" s="141">
        <v>1039</v>
      </c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</row>
    <row r="46" spans="1:28" ht="14.25" customHeight="1">
      <c r="A46" s="145" t="s">
        <v>10</v>
      </c>
      <c r="B46" s="141">
        <v>115748</v>
      </c>
      <c r="C46" s="141">
        <v>58009</v>
      </c>
      <c r="D46" s="141">
        <v>57739</v>
      </c>
      <c r="E46" s="143"/>
      <c r="F46" s="141">
        <v>114068</v>
      </c>
      <c r="G46" s="141">
        <v>57292</v>
      </c>
      <c r="H46" s="141">
        <v>56776</v>
      </c>
      <c r="I46" s="141"/>
      <c r="J46" s="141">
        <v>1680</v>
      </c>
      <c r="K46" s="143">
        <v>717</v>
      </c>
      <c r="L46" s="143">
        <v>963</v>
      </c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</row>
    <row r="47" spans="1:28">
      <c r="A47" s="145" t="s">
        <v>11</v>
      </c>
      <c r="B47" s="141">
        <v>113553</v>
      </c>
      <c r="C47" s="141">
        <v>59735</v>
      </c>
      <c r="D47" s="141">
        <v>53818</v>
      </c>
      <c r="E47" s="7"/>
      <c r="F47" s="141">
        <v>113369</v>
      </c>
      <c r="G47" s="141">
        <v>59627</v>
      </c>
      <c r="H47" s="141">
        <v>53742</v>
      </c>
      <c r="I47" s="141"/>
      <c r="J47" s="143">
        <v>184</v>
      </c>
      <c r="K47" s="143">
        <v>108</v>
      </c>
      <c r="L47" s="143">
        <v>76</v>
      </c>
      <c r="M47" s="160"/>
      <c r="N47" s="113"/>
    </row>
    <row r="48" spans="1:28">
      <c r="A48" s="147" t="s">
        <v>288</v>
      </c>
      <c r="B48" s="141">
        <v>179696</v>
      </c>
      <c r="C48" s="141">
        <v>95283</v>
      </c>
      <c r="D48" s="141">
        <v>84413</v>
      </c>
      <c r="E48" s="7"/>
      <c r="F48" s="141">
        <v>178480</v>
      </c>
      <c r="G48" s="141">
        <v>94708</v>
      </c>
      <c r="H48" s="141">
        <v>83772</v>
      </c>
      <c r="I48" s="141"/>
      <c r="J48" s="141">
        <v>1216</v>
      </c>
      <c r="K48" s="143">
        <v>575</v>
      </c>
      <c r="L48" s="143">
        <v>641</v>
      </c>
      <c r="M48" s="160"/>
      <c r="N48" s="113"/>
    </row>
    <row r="49" spans="1:14">
      <c r="A49" s="145" t="s">
        <v>10</v>
      </c>
      <c r="B49" s="141">
        <v>41147</v>
      </c>
      <c r="C49" s="141">
        <v>21120</v>
      </c>
      <c r="D49" s="141">
        <v>20027</v>
      </c>
      <c r="E49" s="7"/>
      <c r="F49" s="141">
        <v>40206</v>
      </c>
      <c r="G49" s="141">
        <v>20696</v>
      </c>
      <c r="H49" s="141">
        <v>19510</v>
      </c>
      <c r="I49" s="141"/>
      <c r="J49" s="143">
        <v>941</v>
      </c>
      <c r="K49" s="143">
        <v>424</v>
      </c>
      <c r="L49" s="143">
        <v>517</v>
      </c>
      <c r="M49" s="160"/>
      <c r="N49" s="113"/>
    </row>
    <row r="50" spans="1:14">
      <c r="A50" s="145" t="s">
        <v>11</v>
      </c>
      <c r="B50" s="141">
        <v>138549</v>
      </c>
      <c r="C50" s="141">
        <v>74163</v>
      </c>
      <c r="D50" s="141">
        <v>64386</v>
      </c>
      <c r="E50" s="7"/>
      <c r="F50" s="141">
        <v>138274</v>
      </c>
      <c r="G50" s="141">
        <v>74012</v>
      </c>
      <c r="H50" s="141">
        <v>64262</v>
      </c>
      <c r="I50" s="141"/>
      <c r="J50" s="143">
        <v>275</v>
      </c>
      <c r="K50" s="143">
        <v>151</v>
      </c>
      <c r="L50" s="143">
        <v>124</v>
      </c>
      <c r="M50" s="160"/>
      <c r="N50" s="113"/>
    </row>
    <row r="51" spans="1:14">
      <c r="A51" s="147" t="s">
        <v>255</v>
      </c>
      <c r="B51" s="141">
        <v>119117</v>
      </c>
      <c r="C51" s="141">
        <v>63212</v>
      </c>
      <c r="D51" s="141">
        <v>55905</v>
      </c>
      <c r="E51" s="7"/>
      <c r="F51" s="141">
        <v>118819</v>
      </c>
      <c r="G51" s="141">
        <v>63086</v>
      </c>
      <c r="H51" s="141">
        <v>55733</v>
      </c>
      <c r="I51" s="141"/>
      <c r="J51" s="143">
        <v>298</v>
      </c>
      <c r="K51" s="143">
        <v>126</v>
      </c>
      <c r="L51" s="143">
        <v>172</v>
      </c>
      <c r="M51" s="160"/>
      <c r="N51" s="113"/>
    </row>
    <row r="52" spans="1:14">
      <c r="A52" s="145" t="s">
        <v>10</v>
      </c>
      <c r="B52" s="141">
        <v>18548</v>
      </c>
      <c r="C52" s="141">
        <v>9587</v>
      </c>
      <c r="D52" s="141">
        <v>8961</v>
      </c>
      <c r="E52" s="7"/>
      <c r="F52" s="141">
        <v>18394</v>
      </c>
      <c r="G52" s="141">
        <v>9511</v>
      </c>
      <c r="H52" s="141">
        <v>8883</v>
      </c>
      <c r="I52" s="141"/>
      <c r="J52" s="143">
        <v>154</v>
      </c>
      <c r="K52" s="143">
        <v>76</v>
      </c>
      <c r="L52" s="143">
        <v>78</v>
      </c>
      <c r="M52" s="160"/>
      <c r="N52" s="113"/>
    </row>
    <row r="53" spans="1:14">
      <c r="A53" s="145" t="s">
        <v>11</v>
      </c>
      <c r="B53" s="141">
        <v>100569</v>
      </c>
      <c r="C53" s="141">
        <v>53625</v>
      </c>
      <c r="D53" s="141">
        <v>46944</v>
      </c>
      <c r="E53" s="7"/>
      <c r="F53" s="141">
        <v>100425</v>
      </c>
      <c r="G53" s="141">
        <v>53575</v>
      </c>
      <c r="H53" s="141">
        <v>46850</v>
      </c>
      <c r="I53" s="141"/>
      <c r="J53" s="143">
        <v>144</v>
      </c>
      <c r="K53" s="143">
        <v>50</v>
      </c>
      <c r="L53" s="143">
        <v>94</v>
      </c>
      <c r="M53" s="160"/>
      <c r="N53" s="113"/>
    </row>
    <row r="54" spans="1:14">
      <c r="A54" s="161" t="s">
        <v>289</v>
      </c>
      <c r="B54" s="141">
        <v>129882</v>
      </c>
      <c r="C54" s="141">
        <v>68292</v>
      </c>
      <c r="D54" s="141">
        <v>61590</v>
      </c>
      <c r="E54" s="7"/>
      <c r="F54" s="141">
        <v>128282</v>
      </c>
      <c r="G54" s="141">
        <v>67460</v>
      </c>
      <c r="H54" s="141">
        <v>60822</v>
      </c>
      <c r="I54" s="141"/>
      <c r="J54" s="141">
        <v>1600</v>
      </c>
      <c r="K54" s="143">
        <v>832</v>
      </c>
      <c r="L54" s="143">
        <v>768</v>
      </c>
      <c r="M54" s="160"/>
      <c r="N54" s="113"/>
    </row>
    <row r="55" spans="1:14">
      <c r="A55" s="145" t="s">
        <v>10</v>
      </c>
      <c r="B55" s="141">
        <v>55516</v>
      </c>
      <c r="C55" s="141">
        <v>28395</v>
      </c>
      <c r="D55" s="141">
        <v>27121</v>
      </c>
      <c r="E55" s="7"/>
      <c r="F55" s="141">
        <v>53962</v>
      </c>
      <c r="G55" s="141">
        <v>27587</v>
      </c>
      <c r="H55" s="141">
        <v>26375</v>
      </c>
      <c r="I55" s="141"/>
      <c r="J55" s="141">
        <v>1554</v>
      </c>
      <c r="K55" s="143">
        <v>808</v>
      </c>
      <c r="L55" s="143">
        <v>746</v>
      </c>
      <c r="M55" s="160"/>
      <c r="N55" s="113"/>
    </row>
    <row r="56" spans="1:14">
      <c r="A56" s="162" t="s">
        <v>11</v>
      </c>
      <c r="B56" s="163">
        <v>74366</v>
      </c>
      <c r="C56" s="163">
        <v>39897</v>
      </c>
      <c r="D56" s="163">
        <v>34469</v>
      </c>
      <c r="E56" s="9"/>
      <c r="F56" s="163">
        <v>74320</v>
      </c>
      <c r="G56" s="163">
        <v>39873</v>
      </c>
      <c r="H56" s="163">
        <v>34447</v>
      </c>
      <c r="I56" s="163"/>
      <c r="J56" s="164">
        <v>46</v>
      </c>
      <c r="K56" s="164">
        <v>24</v>
      </c>
      <c r="L56" s="164">
        <v>22</v>
      </c>
      <c r="M56" s="160"/>
      <c r="N56" s="113"/>
    </row>
    <row r="57" spans="1:14">
      <c r="A57" s="136"/>
      <c r="B57" s="113"/>
      <c r="C57" s="113"/>
      <c r="D57" s="113"/>
      <c r="E57" s="10"/>
      <c r="F57" s="165"/>
      <c r="G57" s="113"/>
      <c r="H57" s="113"/>
      <c r="I57" s="113"/>
      <c r="J57" s="113"/>
      <c r="K57" s="113"/>
      <c r="L57" s="113"/>
      <c r="M57" s="113"/>
    </row>
    <row r="58" spans="1:14" ht="19.95" customHeight="1">
      <c r="A58" s="166" t="s">
        <v>18</v>
      </c>
      <c r="B58" s="202"/>
      <c r="C58" s="202"/>
      <c r="D58" s="202"/>
      <c r="E58" s="167"/>
      <c r="F58" s="202"/>
      <c r="G58" s="202"/>
      <c r="H58" s="202"/>
      <c r="I58" s="168"/>
      <c r="J58" s="203"/>
      <c r="K58" s="203"/>
      <c r="L58" s="203"/>
      <c r="M58" s="113"/>
      <c r="N58" s="113"/>
    </row>
    <row r="59" spans="1:14" ht="14.25" customHeight="1">
      <c r="A59" s="130" t="s">
        <v>152</v>
      </c>
    </row>
    <row r="60" spans="1:14" ht="19.95" customHeight="1">
      <c r="A60" s="201" t="s">
        <v>146</v>
      </c>
      <c r="B60" s="199" t="s">
        <v>19</v>
      </c>
      <c r="C60" s="199"/>
      <c r="D60" s="199"/>
      <c r="E60" s="132"/>
      <c r="F60" s="199" t="s">
        <v>8</v>
      </c>
      <c r="G60" s="199"/>
      <c r="H60" s="199"/>
      <c r="I60" s="133"/>
      <c r="J60" s="200" t="s">
        <v>7</v>
      </c>
      <c r="K60" s="200"/>
      <c r="L60" s="200"/>
    </row>
    <row r="61" spans="1:14" ht="14.25" customHeight="1">
      <c r="A61" s="204"/>
      <c r="B61" s="134" t="s">
        <v>20</v>
      </c>
      <c r="C61" s="135" t="s">
        <v>21</v>
      </c>
      <c r="D61" s="135" t="s">
        <v>22</v>
      </c>
      <c r="E61" s="135"/>
      <c r="F61" s="134" t="s">
        <v>20</v>
      </c>
      <c r="G61" s="135" t="s">
        <v>21</v>
      </c>
      <c r="H61" s="135" t="s">
        <v>22</v>
      </c>
      <c r="I61" s="135"/>
      <c r="J61" s="135" t="s">
        <v>20</v>
      </c>
      <c r="K61" s="135" t="s">
        <v>3</v>
      </c>
      <c r="L61" s="135" t="s">
        <v>4</v>
      </c>
    </row>
    <row r="62" spans="1:14" s="139" customFormat="1" ht="24" customHeight="1">
      <c r="A62" s="169" t="s">
        <v>145</v>
      </c>
      <c r="B62" s="21">
        <f>B63+B66+B75+B78+B81+B84+B87+B90+B93+B96+B99+B102+B105+B108+B111+B114+B117+B120+B123+B126+B129+B132</f>
        <v>2859821</v>
      </c>
      <c r="C62" s="21">
        <f t="shared" ref="C62:L62" si="0">C63+C66+C75+C78+C81+C84+C87+C90+C93+C96+C99+C102+C105+C108+C111+C114+C117+C120+C123+C126+C129+C132</f>
        <v>1390987</v>
      </c>
      <c r="D62" s="21">
        <f t="shared" si="0"/>
        <v>1468834</v>
      </c>
      <c r="E62" s="21"/>
      <c r="F62" s="21">
        <f t="shared" si="0"/>
        <v>2771486</v>
      </c>
      <c r="G62" s="21">
        <f t="shared" si="0"/>
        <v>1347550</v>
      </c>
      <c r="H62" s="21">
        <f t="shared" si="0"/>
        <v>1423936</v>
      </c>
      <c r="I62" s="21">
        <f t="shared" si="0"/>
        <v>0</v>
      </c>
      <c r="J62" s="21">
        <f t="shared" si="0"/>
        <v>88335</v>
      </c>
      <c r="K62" s="21">
        <f t="shared" si="0"/>
        <v>43437</v>
      </c>
      <c r="L62" s="21">
        <f t="shared" si="0"/>
        <v>44898</v>
      </c>
    </row>
    <row r="63" spans="1:14">
      <c r="A63" s="136" t="s">
        <v>24</v>
      </c>
      <c r="B63" s="32">
        <v>166017</v>
      </c>
      <c r="C63" s="32">
        <v>80570</v>
      </c>
      <c r="D63" s="32">
        <v>85447</v>
      </c>
      <c r="F63" s="32">
        <v>160465</v>
      </c>
      <c r="G63" s="32">
        <v>76986</v>
      </c>
      <c r="H63" s="32">
        <v>83479</v>
      </c>
      <c r="J63" s="32">
        <v>5552</v>
      </c>
      <c r="K63" s="32">
        <v>3584</v>
      </c>
      <c r="L63" s="32">
        <v>1968</v>
      </c>
    </row>
    <row r="64" spans="1:14">
      <c r="A64" s="145" t="s">
        <v>10</v>
      </c>
      <c r="B64" s="32">
        <v>61481</v>
      </c>
      <c r="C64" s="32">
        <v>29223</v>
      </c>
      <c r="D64" s="32">
        <v>32258</v>
      </c>
      <c r="F64" s="32">
        <v>59868</v>
      </c>
      <c r="G64" s="32">
        <v>28503</v>
      </c>
      <c r="H64" s="32">
        <v>31365</v>
      </c>
      <c r="J64" s="32">
        <v>1613</v>
      </c>
      <c r="K64" s="52">
        <v>720</v>
      </c>
      <c r="L64" s="52">
        <v>893</v>
      </c>
    </row>
    <row r="65" spans="1:12">
      <c r="A65" s="145" t="s">
        <v>11</v>
      </c>
      <c r="B65" s="32">
        <v>104536</v>
      </c>
      <c r="C65" s="32">
        <v>51347</v>
      </c>
      <c r="D65" s="32">
        <v>53189</v>
      </c>
      <c r="F65" s="32">
        <v>100597</v>
      </c>
      <c r="G65" s="32">
        <v>48483</v>
      </c>
      <c r="H65" s="32">
        <v>52114</v>
      </c>
      <c r="J65" s="32">
        <v>3939</v>
      </c>
      <c r="K65" s="32">
        <v>2864</v>
      </c>
      <c r="L65" s="32">
        <v>1075</v>
      </c>
    </row>
    <row r="66" spans="1:12" s="139" customFormat="1">
      <c r="A66" s="170" t="s">
        <v>280</v>
      </c>
      <c r="B66" s="21">
        <f>B67+B68</f>
        <v>189925</v>
      </c>
      <c r="C66" s="21">
        <f t="shared" ref="C66:L66" si="1">C67+C68</f>
        <v>92790</v>
      </c>
      <c r="D66" s="21">
        <f t="shared" si="1"/>
        <v>97135</v>
      </c>
      <c r="E66" s="21"/>
      <c r="F66" s="21">
        <f t="shared" si="1"/>
        <v>170966</v>
      </c>
      <c r="G66" s="21">
        <f t="shared" si="1"/>
        <v>82530</v>
      </c>
      <c r="H66" s="21">
        <f t="shared" si="1"/>
        <v>88436</v>
      </c>
      <c r="I66" s="21">
        <f t="shared" si="1"/>
        <v>0</v>
      </c>
      <c r="J66" s="21">
        <f t="shared" si="1"/>
        <v>18959</v>
      </c>
      <c r="K66" s="21">
        <f t="shared" si="1"/>
        <v>10260</v>
      </c>
      <c r="L66" s="21">
        <f t="shared" si="1"/>
        <v>8699</v>
      </c>
    </row>
    <row r="67" spans="1:12">
      <c r="A67" s="145" t="s">
        <v>10</v>
      </c>
      <c r="B67" s="32">
        <f>B70+B73</f>
        <v>189925</v>
      </c>
      <c r="C67" s="32">
        <f t="shared" ref="C67:L67" si="2">C70+C73</f>
        <v>92790</v>
      </c>
      <c r="D67" s="32">
        <f t="shared" si="2"/>
        <v>97135</v>
      </c>
      <c r="E67" s="32"/>
      <c r="F67" s="32">
        <f t="shared" si="2"/>
        <v>170966</v>
      </c>
      <c r="G67" s="32">
        <f t="shared" si="2"/>
        <v>82530</v>
      </c>
      <c r="H67" s="32">
        <f t="shared" si="2"/>
        <v>88436</v>
      </c>
      <c r="I67" s="32">
        <f t="shared" si="2"/>
        <v>0</v>
      </c>
      <c r="J67" s="32">
        <f t="shared" si="2"/>
        <v>18959</v>
      </c>
      <c r="K67" s="32">
        <f t="shared" si="2"/>
        <v>10260</v>
      </c>
      <c r="L67" s="32">
        <f t="shared" si="2"/>
        <v>8699</v>
      </c>
    </row>
    <row r="68" spans="1:12">
      <c r="A68" s="145" t="s">
        <v>11</v>
      </c>
      <c r="B68" s="148">
        <v>0</v>
      </c>
      <c r="C68" s="148">
        <v>0</v>
      </c>
      <c r="D68" s="148">
        <v>0</v>
      </c>
      <c r="E68" s="148"/>
      <c r="F68" s="148">
        <v>0</v>
      </c>
      <c r="G68" s="148">
        <v>0</v>
      </c>
      <c r="H68" s="148">
        <v>0</v>
      </c>
      <c r="I68" s="148">
        <v>0</v>
      </c>
      <c r="J68" s="148">
        <v>0</v>
      </c>
      <c r="K68" s="148">
        <v>0</v>
      </c>
      <c r="L68" s="148">
        <v>0</v>
      </c>
    </row>
    <row r="69" spans="1:12" s="88" customFormat="1" ht="16.2">
      <c r="A69" s="171" t="s">
        <v>270</v>
      </c>
      <c r="B69" s="42">
        <v>70286</v>
      </c>
      <c r="C69" s="42">
        <v>35023</v>
      </c>
      <c r="D69" s="42">
        <v>35263</v>
      </c>
      <c r="F69" s="42">
        <v>62768</v>
      </c>
      <c r="G69" s="42">
        <v>29906</v>
      </c>
      <c r="H69" s="42">
        <v>32862</v>
      </c>
      <c r="J69" s="42">
        <v>7518</v>
      </c>
      <c r="K69" s="42">
        <v>5117</v>
      </c>
      <c r="L69" s="42">
        <v>2401</v>
      </c>
    </row>
    <row r="70" spans="1:12" s="88" customFormat="1">
      <c r="A70" s="157" t="s">
        <v>10</v>
      </c>
      <c r="B70" s="42">
        <v>70286</v>
      </c>
      <c r="C70" s="42">
        <v>35023</v>
      </c>
      <c r="D70" s="42">
        <v>35263</v>
      </c>
      <c r="F70" s="42">
        <v>62768</v>
      </c>
      <c r="G70" s="42">
        <v>29906</v>
      </c>
      <c r="H70" s="42">
        <v>32862</v>
      </c>
      <c r="J70" s="42">
        <v>7518</v>
      </c>
      <c r="K70" s="42">
        <v>5117</v>
      </c>
      <c r="L70" s="42">
        <v>2401</v>
      </c>
    </row>
    <row r="71" spans="1:12" s="88" customFormat="1">
      <c r="A71" s="157" t="s">
        <v>11</v>
      </c>
      <c r="B71" s="159">
        <v>0</v>
      </c>
      <c r="C71" s="159">
        <v>0</v>
      </c>
      <c r="D71" s="159">
        <v>0</v>
      </c>
      <c r="E71" s="159"/>
      <c r="F71" s="159">
        <v>0</v>
      </c>
      <c r="G71" s="159">
        <v>0</v>
      </c>
      <c r="H71" s="159">
        <v>0</v>
      </c>
      <c r="I71" s="159">
        <v>0</v>
      </c>
      <c r="J71" s="159">
        <v>0</v>
      </c>
      <c r="K71" s="159">
        <v>0</v>
      </c>
      <c r="L71" s="159">
        <v>0</v>
      </c>
    </row>
    <row r="72" spans="1:12" s="88" customFormat="1" ht="16.2">
      <c r="A72" s="171" t="s">
        <v>271</v>
      </c>
      <c r="B72" s="42">
        <v>119639</v>
      </c>
      <c r="C72" s="42">
        <v>57767</v>
      </c>
      <c r="D72" s="42">
        <v>61872</v>
      </c>
      <c r="F72" s="42">
        <v>108198</v>
      </c>
      <c r="G72" s="42">
        <v>52624</v>
      </c>
      <c r="H72" s="42">
        <v>55574</v>
      </c>
      <c r="J72" s="42">
        <v>11441</v>
      </c>
      <c r="K72" s="42">
        <v>5143</v>
      </c>
      <c r="L72" s="42">
        <v>6298</v>
      </c>
    </row>
    <row r="73" spans="1:12" s="88" customFormat="1">
      <c r="A73" s="157" t="s">
        <v>10</v>
      </c>
      <c r="B73" s="42">
        <v>119639</v>
      </c>
      <c r="C73" s="42">
        <v>57767</v>
      </c>
      <c r="D73" s="42">
        <v>61872</v>
      </c>
      <c r="F73" s="42">
        <v>108198</v>
      </c>
      <c r="G73" s="42">
        <v>52624</v>
      </c>
      <c r="H73" s="42">
        <v>55574</v>
      </c>
      <c r="J73" s="42">
        <v>11441</v>
      </c>
      <c r="K73" s="42">
        <v>5143</v>
      </c>
      <c r="L73" s="42">
        <v>6298</v>
      </c>
    </row>
    <row r="74" spans="1:12" s="88" customFormat="1">
      <c r="A74" s="157" t="s">
        <v>11</v>
      </c>
      <c r="B74" s="159">
        <v>0</v>
      </c>
      <c r="C74" s="159">
        <v>0</v>
      </c>
      <c r="D74" s="159">
        <v>0</v>
      </c>
      <c r="E74" s="159"/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</row>
    <row r="75" spans="1:12">
      <c r="A75" s="136" t="s">
        <v>25</v>
      </c>
      <c r="B75" s="32">
        <v>124465</v>
      </c>
      <c r="C75" s="32">
        <v>59644</v>
      </c>
      <c r="D75" s="32">
        <v>64821</v>
      </c>
      <c r="F75" s="32">
        <v>119719</v>
      </c>
      <c r="G75" s="32">
        <v>57157</v>
      </c>
      <c r="H75" s="32">
        <v>62562</v>
      </c>
      <c r="J75" s="32">
        <v>4746</v>
      </c>
      <c r="K75" s="32">
        <v>2487</v>
      </c>
      <c r="L75" s="32">
        <v>2259</v>
      </c>
    </row>
    <row r="76" spans="1:12">
      <c r="A76" s="145" t="s">
        <v>10</v>
      </c>
      <c r="B76" s="32">
        <v>51287</v>
      </c>
      <c r="C76" s="32">
        <v>24485</v>
      </c>
      <c r="D76" s="32">
        <v>26802</v>
      </c>
      <c r="F76" s="32">
        <v>47968</v>
      </c>
      <c r="G76" s="32">
        <v>22928</v>
      </c>
      <c r="H76" s="32">
        <v>25040</v>
      </c>
      <c r="J76" s="32">
        <v>3319</v>
      </c>
      <c r="K76" s="32">
        <v>1557</v>
      </c>
      <c r="L76" s="32">
        <v>1762</v>
      </c>
    </row>
    <row r="77" spans="1:12">
      <c r="A77" s="145" t="s">
        <v>11</v>
      </c>
      <c r="B77" s="32">
        <v>73178</v>
      </c>
      <c r="C77" s="32">
        <v>35159</v>
      </c>
      <c r="D77" s="32">
        <v>38019</v>
      </c>
      <c r="F77" s="32">
        <v>71751</v>
      </c>
      <c r="G77" s="32">
        <v>34229</v>
      </c>
      <c r="H77" s="32">
        <v>37522</v>
      </c>
      <c r="J77" s="32">
        <v>1427</v>
      </c>
      <c r="K77" s="52">
        <v>930</v>
      </c>
      <c r="L77" s="52">
        <v>497</v>
      </c>
    </row>
    <row r="78" spans="1:12">
      <c r="A78" s="136" t="s">
        <v>26</v>
      </c>
      <c r="B78" s="32">
        <v>168905</v>
      </c>
      <c r="C78" s="32">
        <v>78033</v>
      </c>
      <c r="D78" s="32">
        <v>90872</v>
      </c>
      <c r="F78" s="32">
        <v>162284</v>
      </c>
      <c r="G78" s="32">
        <v>76296</v>
      </c>
      <c r="H78" s="32">
        <v>85988</v>
      </c>
      <c r="J78" s="32">
        <v>6621</v>
      </c>
      <c r="K78" s="32">
        <v>1737</v>
      </c>
      <c r="L78" s="32">
        <v>4884</v>
      </c>
    </row>
    <row r="79" spans="1:12">
      <c r="A79" s="145" t="s">
        <v>10</v>
      </c>
      <c r="B79" s="32">
        <v>116019</v>
      </c>
      <c r="C79" s="32">
        <v>54122</v>
      </c>
      <c r="D79" s="32">
        <v>61897</v>
      </c>
      <c r="F79" s="32">
        <v>113084</v>
      </c>
      <c r="G79" s="32">
        <v>52920</v>
      </c>
      <c r="H79" s="32">
        <v>60164</v>
      </c>
      <c r="J79" s="32">
        <v>2935</v>
      </c>
      <c r="K79" s="32">
        <v>1202</v>
      </c>
      <c r="L79" s="32">
        <v>1733</v>
      </c>
    </row>
    <row r="80" spans="1:12">
      <c r="A80" s="145" t="s">
        <v>11</v>
      </c>
      <c r="B80" s="32">
        <v>52886</v>
      </c>
      <c r="C80" s="32">
        <v>23911</v>
      </c>
      <c r="D80" s="32">
        <v>28975</v>
      </c>
      <c r="F80" s="32">
        <v>49200</v>
      </c>
      <c r="G80" s="32">
        <v>23376</v>
      </c>
      <c r="H80" s="32">
        <v>25824</v>
      </c>
      <c r="J80" s="32">
        <v>3686</v>
      </c>
      <c r="K80" s="52">
        <v>535</v>
      </c>
      <c r="L80" s="32">
        <v>3151</v>
      </c>
    </row>
    <row r="81" spans="1:12">
      <c r="A81" s="136" t="s">
        <v>27</v>
      </c>
      <c r="B81" s="32">
        <v>56741</v>
      </c>
      <c r="C81" s="32">
        <v>26384</v>
      </c>
      <c r="D81" s="32">
        <v>30357</v>
      </c>
      <c r="F81" s="32">
        <v>55357</v>
      </c>
      <c r="G81" s="32">
        <v>25636</v>
      </c>
      <c r="H81" s="32">
        <v>29721</v>
      </c>
      <c r="J81" s="32">
        <v>1384</v>
      </c>
      <c r="K81" s="52">
        <v>748</v>
      </c>
      <c r="L81" s="52">
        <v>636</v>
      </c>
    </row>
    <row r="82" spans="1:12">
      <c r="A82" s="145" t="s">
        <v>10</v>
      </c>
      <c r="B82" s="32">
        <v>13307</v>
      </c>
      <c r="C82" s="32">
        <v>6195</v>
      </c>
      <c r="D82" s="32">
        <v>7112</v>
      </c>
      <c r="F82" s="32">
        <v>13129</v>
      </c>
      <c r="G82" s="32">
        <v>6085</v>
      </c>
      <c r="H82" s="32">
        <v>7044</v>
      </c>
      <c r="J82" s="52">
        <v>178</v>
      </c>
      <c r="K82" s="52">
        <v>110</v>
      </c>
      <c r="L82" s="52">
        <v>68</v>
      </c>
    </row>
    <row r="83" spans="1:12">
      <c r="A83" s="145" t="s">
        <v>11</v>
      </c>
      <c r="B83" s="32">
        <v>43434</v>
      </c>
      <c r="C83" s="32">
        <v>20189</v>
      </c>
      <c r="D83" s="32">
        <v>23245</v>
      </c>
      <c r="F83" s="32">
        <v>42228</v>
      </c>
      <c r="G83" s="32">
        <v>19551</v>
      </c>
      <c r="H83" s="32">
        <v>22677</v>
      </c>
      <c r="J83" s="32">
        <v>1206</v>
      </c>
      <c r="K83" s="52">
        <v>638</v>
      </c>
      <c r="L83" s="52">
        <v>568</v>
      </c>
    </row>
    <row r="84" spans="1:12">
      <c r="A84" s="136" t="s">
        <v>28</v>
      </c>
      <c r="B84" s="32">
        <v>129512</v>
      </c>
      <c r="C84" s="32">
        <v>59420</v>
      </c>
      <c r="D84" s="32">
        <v>70092</v>
      </c>
      <c r="F84" s="32">
        <v>125867</v>
      </c>
      <c r="G84" s="32">
        <v>58120</v>
      </c>
      <c r="H84" s="32">
        <v>67747</v>
      </c>
      <c r="J84" s="32">
        <v>3645</v>
      </c>
      <c r="K84" s="32">
        <v>1300</v>
      </c>
      <c r="L84" s="32">
        <v>2345</v>
      </c>
    </row>
    <row r="85" spans="1:12">
      <c r="A85" s="145" t="s">
        <v>10</v>
      </c>
      <c r="B85" s="32">
        <v>52972</v>
      </c>
      <c r="C85" s="32">
        <v>24436</v>
      </c>
      <c r="D85" s="32">
        <v>28536</v>
      </c>
      <c r="F85" s="32">
        <v>51205</v>
      </c>
      <c r="G85" s="32">
        <v>23852</v>
      </c>
      <c r="H85" s="32">
        <v>27353</v>
      </c>
      <c r="J85" s="32">
        <v>1767</v>
      </c>
      <c r="K85" s="52">
        <v>584</v>
      </c>
      <c r="L85" s="32">
        <v>1183</v>
      </c>
    </row>
    <row r="86" spans="1:12">
      <c r="A86" s="145" t="s">
        <v>11</v>
      </c>
      <c r="B86" s="32">
        <v>76540</v>
      </c>
      <c r="C86" s="32">
        <v>34984</v>
      </c>
      <c r="D86" s="32">
        <v>41556</v>
      </c>
      <c r="F86" s="32">
        <v>74662</v>
      </c>
      <c r="G86" s="32">
        <v>34268</v>
      </c>
      <c r="H86" s="32">
        <v>40394</v>
      </c>
      <c r="J86" s="32">
        <v>1878</v>
      </c>
      <c r="K86" s="52">
        <v>716</v>
      </c>
      <c r="L86" s="32">
        <v>1162</v>
      </c>
    </row>
    <row r="87" spans="1:12">
      <c r="A87" s="136" t="s">
        <v>29</v>
      </c>
      <c r="B87" s="32">
        <v>107798</v>
      </c>
      <c r="C87" s="32">
        <v>54723</v>
      </c>
      <c r="D87" s="32">
        <v>53075</v>
      </c>
      <c r="F87" s="32">
        <v>90563</v>
      </c>
      <c r="G87" s="32">
        <v>45048</v>
      </c>
      <c r="H87" s="32">
        <v>45515</v>
      </c>
      <c r="J87" s="32">
        <v>17235</v>
      </c>
      <c r="K87" s="32">
        <v>9675</v>
      </c>
      <c r="L87" s="32">
        <v>7560</v>
      </c>
    </row>
    <row r="88" spans="1:12">
      <c r="A88" s="145" t="s">
        <v>10</v>
      </c>
      <c r="B88" s="32">
        <v>99898</v>
      </c>
      <c r="C88" s="32">
        <v>50916</v>
      </c>
      <c r="D88" s="32">
        <v>48982</v>
      </c>
      <c r="F88" s="32">
        <v>82746</v>
      </c>
      <c r="G88" s="32">
        <v>41296</v>
      </c>
      <c r="H88" s="32">
        <v>41450</v>
      </c>
      <c r="J88" s="32">
        <v>17152</v>
      </c>
      <c r="K88" s="32">
        <v>9620</v>
      </c>
      <c r="L88" s="32">
        <v>7532</v>
      </c>
    </row>
    <row r="89" spans="1:12">
      <c r="A89" s="145" t="s">
        <v>11</v>
      </c>
      <c r="B89" s="32">
        <v>7900</v>
      </c>
      <c r="C89" s="32">
        <v>3807</v>
      </c>
      <c r="D89" s="32">
        <v>4093</v>
      </c>
      <c r="F89" s="32">
        <v>7817</v>
      </c>
      <c r="G89" s="32">
        <v>3752</v>
      </c>
      <c r="H89" s="32">
        <v>4065</v>
      </c>
      <c r="J89" s="52">
        <v>83</v>
      </c>
      <c r="K89" s="52">
        <v>55</v>
      </c>
      <c r="L89" s="52">
        <v>28</v>
      </c>
    </row>
    <row r="90" spans="1:12">
      <c r="A90" s="136" t="s">
        <v>30</v>
      </c>
      <c r="B90" s="32">
        <v>83610</v>
      </c>
      <c r="C90" s="32">
        <v>39101</v>
      </c>
      <c r="D90" s="32">
        <v>44509</v>
      </c>
      <c r="F90" s="32">
        <v>82829</v>
      </c>
      <c r="G90" s="32">
        <v>38653</v>
      </c>
      <c r="H90" s="32">
        <v>44176</v>
      </c>
      <c r="J90" s="52">
        <v>781</v>
      </c>
      <c r="K90" s="52">
        <v>448</v>
      </c>
      <c r="L90" s="52">
        <v>333</v>
      </c>
    </row>
    <row r="91" spans="1:12">
      <c r="A91" s="145" t="s">
        <v>10</v>
      </c>
      <c r="B91" s="32">
        <v>21081</v>
      </c>
      <c r="C91" s="32">
        <v>9731</v>
      </c>
      <c r="D91" s="32">
        <v>11350</v>
      </c>
      <c r="F91" s="32">
        <v>20993</v>
      </c>
      <c r="G91" s="32">
        <v>9721</v>
      </c>
      <c r="H91" s="32">
        <v>11272</v>
      </c>
      <c r="J91" s="52">
        <v>88</v>
      </c>
      <c r="K91" s="52">
        <v>10</v>
      </c>
      <c r="L91" s="52">
        <v>78</v>
      </c>
    </row>
    <row r="92" spans="1:12">
      <c r="A92" s="145" t="s">
        <v>11</v>
      </c>
      <c r="B92" s="32">
        <v>62529</v>
      </c>
      <c r="C92" s="32">
        <v>29370</v>
      </c>
      <c r="D92" s="32">
        <v>33159</v>
      </c>
      <c r="F92" s="32">
        <v>61836</v>
      </c>
      <c r="G92" s="32">
        <v>28932</v>
      </c>
      <c r="H92" s="32">
        <v>32904</v>
      </c>
      <c r="J92" s="52">
        <v>693</v>
      </c>
      <c r="K92" s="52">
        <v>438</v>
      </c>
      <c r="L92" s="52">
        <v>255</v>
      </c>
    </row>
    <row r="93" spans="1:12">
      <c r="A93" s="136" t="s">
        <v>31</v>
      </c>
      <c r="B93" s="32">
        <v>308697</v>
      </c>
      <c r="C93" s="32">
        <v>152238</v>
      </c>
      <c r="D93" s="32">
        <v>156459</v>
      </c>
      <c r="F93" s="32">
        <v>306118</v>
      </c>
      <c r="G93" s="32">
        <v>150983</v>
      </c>
      <c r="H93" s="32">
        <v>155135</v>
      </c>
      <c r="J93" s="32">
        <v>2579</v>
      </c>
      <c r="K93" s="32">
        <v>1255</v>
      </c>
      <c r="L93" s="32">
        <v>1324</v>
      </c>
    </row>
    <row r="94" spans="1:12">
      <c r="A94" s="145" t="s">
        <v>10</v>
      </c>
      <c r="B94" s="32">
        <v>267421</v>
      </c>
      <c r="C94" s="32">
        <v>132008</v>
      </c>
      <c r="D94" s="32">
        <v>135413</v>
      </c>
      <c r="F94" s="32">
        <v>265890</v>
      </c>
      <c r="G94" s="32">
        <v>131224</v>
      </c>
      <c r="H94" s="32">
        <v>134666</v>
      </c>
      <c r="J94" s="32">
        <v>1531</v>
      </c>
      <c r="K94" s="52">
        <v>784</v>
      </c>
      <c r="L94" s="52">
        <v>747</v>
      </c>
    </row>
    <row r="95" spans="1:12">
      <c r="A95" s="145" t="s">
        <v>11</v>
      </c>
      <c r="B95" s="32">
        <v>41276</v>
      </c>
      <c r="C95" s="32">
        <v>20230</v>
      </c>
      <c r="D95" s="32">
        <v>21046</v>
      </c>
      <c r="F95" s="32">
        <v>40228</v>
      </c>
      <c r="G95" s="32">
        <v>19759</v>
      </c>
      <c r="H95" s="32">
        <v>20469</v>
      </c>
      <c r="J95" s="32">
        <v>1048</v>
      </c>
      <c r="K95" s="52">
        <v>471</v>
      </c>
      <c r="L95" s="52">
        <v>577</v>
      </c>
    </row>
    <row r="96" spans="1:12">
      <c r="A96" s="136" t="s">
        <v>32</v>
      </c>
      <c r="B96" s="32">
        <v>236527</v>
      </c>
      <c r="C96" s="32">
        <v>115530</v>
      </c>
      <c r="D96" s="32">
        <v>120997</v>
      </c>
      <c r="F96" s="32">
        <v>235413</v>
      </c>
      <c r="G96" s="32">
        <v>114768</v>
      </c>
      <c r="H96" s="32">
        <v>120645</v>
      </c>
      <c r="J96" s="32">
        <v>1114</v>
      </c>
      <c r="K96" s="52">
        <v>762</v>
      </c>
      <c r="L96" s="52">
        <v>352</v>
      </c>
    </row>
    <row r="97" spans="1:12">
      <c r="A97" s="145" t="s">
        <v>10</v>
      </c>
      <c r="B97" s="32">
        <v>229701</v>
      </c>
      <c r="C97" s="32">
        <v>112027</v>
      </c>
      <c r="D97" s="32">
        <v>117674</v>
      </c>
      <c r="F97" s="32">
        <v>228587</v>
      </c>
      <c r="G97" s="32">
        <v>111265</v>
      </c>
      <c r="H97" s="32">
        <v>117322</v>
      </c>
      <c r="J97" s="32">
        <v>1114</v>
      </c>
      <c r="K97" s="52">
        <v>762</v>
      </c>
      <c r="L97" s="52">
        <v>352</v>
      </c>
    </row>
    <row r="98" spans="1:12">
      <c r="A98" s="145" t="s">
        <v>11</v>
      </c>
      <c r="B98" s="32">
        <v>6826</v>
      </c>
      <c r="C98" s="32">
        <v>3503</v>
      </c>
      <c r="D98" s="32">
        <v>3323</v>
      </c>
      <c r="F98" s="32">
        <v>6826</v>
      </c>
      <c r="G98" s="32">
        <v>3503</v>
      </c>
      <c r="H98" s="32">
        <v>3323</v>
      </c>
      <c r="J98" s="148">
        <v>0</v>
      </c>
      <c r="K98" s="148">
        <v>0</v>
      </c>
      <c r="L98" s="148">
        <v>0</v>
      </c>
    </row>
    <row r="99" spans="1:12">
      <c r="A99" s="136" t="s">
        <v>281</v>
      </c>
      <c r="B99" s="32">
        <v>161460</v>
      </c>
      <c r="C99" s="32">
        <v>78219</v>
      </c>
      <c r="D99" s="32">
        <v>83241</v>
      </c>
      <c r="F99" s="32">
        <v>159647</v>
      </c>
      <c r="G99" s="32">
        <v>77257</v>
      </c>
      <c r="H99" s="32">
        <v>82390</v>
      </c>
      <c r="J99" s="32">
        <v>1813</v>
      </c>
      <c r="K99" s="52">
        <v>962</v>
      </c>
      <c r="L99" s="52">
        <v>851</v>
      </c>
    </row>
    <row r="100" spans="1:12">
      <c r="A100" s="145" t="s">
        <v>10</v>
      </c>
      <c r="B100" s="32">
        <v>94964</v>
      </c>
      <c r="C100" s="32">
        <v>45678</v>
      </c>
      <c r="D100" s="32">
        <v>49286</v>
      </c>
      <c r="F100" s="32">
        <v>93735</v>
      </c>
      <c r="G100" s="32">
        <v>45028</v>
      </c>
      <c r="H100" s="32">
        <v>48707</v>
      </c>
      <c r="J100" s="32">
        <v>1229</v>
      </c>
      <c r="K100" s="52">
        <v>650</v>
      </c>
      <c r="L100" s="52">
        <v>579</v>
      </c>
    </row>
    <row r="101" spans="1:12">
      <c r="A101" s="145" t="s">
        <v>11</v>
      </c>
      <c r="B101" s="32">
        <v>66496</v>
      </c>
      <c r="C101" s="32">
        <v>32541</v>
      </c>
      <c r="D101" s="32">
        <v>33955</v>
      </c>
      <c r="F101" s="32">
        <v>65912</v>
      </c>
      <c r="G101" s="32">
        <v>32229</v>
      </c>
      <c r="H101" s="32">
        <v>33683</v>
      </c>
      <c r="J101" s="52">
        <v>584</v>
      </c>
      <c r="K101" s="52">
        <v>312</v>
      </c>
      <c r="L101" s="52">
        <v>272</v>
      </c>
    </row>
    <row r="102" spans="1:12">
      <c r="A102" s="136" t="s">
        <v>33</v>
      </c>
      <c r="B102" s="32">
        <v>98324</v>
      </c>
      <c r="C102" s="32">
        <v>47350</v>
      </c>
      <c r="D102" s="32">
        <v>50974</v>
      </c>
      <c r="F102" s="32">
        <v>95384</v>
      </c>
      <c r="G102" s="32">
        <v>46218</v>
      </c>
      <c r="H102" s="32">
        <v>49166</v>
      </c>
      <c r="J102" s="32">
        <v>2940</v>
      </c>
      <c r="K102" s="32">
        <v>1132</v>
      </c>
      <c r="L102" s="32">
        <v>1808</v>
      </c>
    </row>
    <row r="103" spans="1:12">
      <c r="A103" s="145" t="s">
        <v>10</v>
      </c>
      <c r="B103" s="32">
        <v>47109</v>
      </c>
      <c r="C103" s="32">
        <v>22246</v>
      </c>
      <c r="D103" s="32">
        <v>24863</v>
      </c>
      <c r="F103" s="32">
        <v>45945</v>
      </c>
      <c r="G103" s="32">
        <v>21815</v>
      </c>
      <c r="H103" s="32">
        <v>24130</v>
      </c>
      <c r="J103" s="32">
        <v>1164</v>
      </c>
      <c r="K103" s="52">
        <v>431</v>
      </c>
      <c r="L103" s="52">
        <v>733</v>
      </c>
    </row>
    <row r="104" spans="1:12">
      <c r="A104" s="145" t="s">
        <v>11</v>
      </c>
      <c r="B104" s="32">
        <v>51215</v>
      </c>
      <c r="C104" s="32">
        <v>25104</v>
      </c>
      <c r="D104" s="32">
        <v>26111</v>
      </c>
      <c r="F104" s="32">
        <v>49439</v>
      </c>
      <c r="G104" s="32">
        <v>24403</v>
      </c>
      <c r="H104" s="32">
        <v>25036</v>
      </c>
      <c r="J104" s="32">
        <v>1776</v>
      </c>
      <c r="K104" s="52">
        <v>701</v>
      </c>
      <c r="L104" s="32">
        <v>1075</v>
      </c>
    </row>
    <row r="105" spans="1:12">
      <c r="A105" s="136" t="s">
        <v>34</v>
      </c>
      <c r="B105" s="32">
        <v>136882</v>
      </c>
      <c r="C105" s="32">
        <v>65502</v>
      </c>
      <c r="D105" s="32">
        <v>71380</v>
      </c>
      <c r="F105" s="32">
        <v>134680</v>
      </c>
      <c r="G105" s="32">
        <v>64564</v>
      </c>
      <c r="H105" s="32">
        <v>70116</v>
      </c>
      <c r="J105" s="32">
        <v>2202</v>
      </c>
      <c r="K105" s="52">
        <v>938</v>
      </c>
      <c r="L105" s="32">
        <v>1264</v>
      </c>
    </row>
    <row r="106" spans="1:12">
      <c r="A106" s="145" t="s">
        <v>10</v>
      </c>
      <c r="B106" s="32">
        <v>104874</v>
      </c>
      <c r="C106" s="32">
        <v>49582</v>
      </c>
      <c r="D106" s="32">
        <v>55292</v>
      </c>
      <c r="F106" s="32">
        <v>102803</v>
      </c>
      <c r="G106" s="32">
        <v>48711</v>
      </c>
      <c r="H106" s="32">
        <v>54092</v>
      </c>
      <c r="J106" s="32">
        <v>2071</v>
      </c>
      <c r="K106" s="52">
        <v>871</v>
      </c>
      <c r="L106" s="32">
        <v>1200</v>
      </c>
    </row>
    <row r="107" spans="1:12">
      <c r="A107" s="145" t="s">
        <v>11</v>
      </c>
      <c r="B107" s="32">
        <v>32008</v>
      </c>
      <c r="C107" s="32">
        <v>15920</v>
      </c>
      <c r="D107" s="32">
        <v>16088</v>
      </c>
      <c r="F107" s="32">
        <v>31877</v>
      </c>
      <c r="G107" s="32">
        <v>15853</v>
      </c>
      <c r="H107" s="32">
        <v>16024</v>
      </c>
      <c r="J107" s="52">
        <v>131</v>
      </c>
      <c r="K107" s="52">
        <v>67</v>
      </c>
      <c r="L107" s="52">
        <v>64</v>
      </c>
    </row>
    <row r="108" spans="1:12">
      <c r="A108" s="136" t="s">
        <v>35</v>
      </c>
      <c r="B108" s="32">
        <v>126993</v>
      </c>
      <c r="C108" s="32">
        <v>61823</v>
      </c>
      <c r="D108" s="32">
        <v>65170</v>
      </c>
      <c r="F108" s="32">
        <v>124997</v>
      </c>
      <c r="G108" s="32">
        <v>60947</v>
      </c>
      <c r="H108" s="32">
        <v>64050</v>
      </c>
      <c r="J108" s="32">
        <v>1996</v>
      </c>
      <c r="K108" s="52">
        <v>876</v>
      </c>
      <c r="L108" s="32">
        <v>1120</v>
      </c>
    </row>
    <row r="109" spans="1:12">
      <c r="A109" s="145" t="s">
        <v>10</v>
      </c>
      <c r="B109" s="32">
        <v>65629</v>
      </c>
      <c r="C109" s="32">
        <v>31324</v>
      </c>
      <c r="D109" s="32">
        <v>34305</v>
      </c>
      <c r="F109" s="32">
        <v>63754</v>
      </c>
      <c r="G109" s="32">
        <v>30500</v>
      </c>
      <c r="H109" s="32">
        <v>33254</v>
      </c>
      <c r="J109" s="32">
        <v>1875</v>
      </c>
      <c r="K109" s="52">
        <v>824</v>
      </c>
      <c r="L109" s="32">
        <v>1051</v>
      </c>
    </row>
    <row r="110" spans="1:12">
      <c r="A110" s="145" t="s">
        <v>11</v>
      </c>
      <c r="B110" s="32">
        <v>61364</v>
      </c>
      <c r="C110" s="32">
        <v>30499</v>
      </c>
      <c r="D110" s="32">
        <v>30865</v>
      </c>
      <c r="F110" s="32">
        <v>61243</v>
      </c>
      <c r="G110" s="32">
        <v>30447</v>
      </c>
      <c r="H110" s="32">
        <v>30796</v>
      </c>
      <c r="J110" s="52">
        <v>121</v>
      </c>
      <c r="K110" s="52">
        <v>52</v>
      </c>
      <c r="L110" s="52">
        <v>69</v>
      </c>
    </row>
    <row r="111" spans="1:12">
      <c r="A111" s="136" t="s">
        <v>284</v>
      </c>
      <c r="B111" s="32">
        <v>120586</v>
      </c>
      <c r="C111" s="32">
        <v>57261</v>
      </c>
      <c r="D111" s="32">
        <v>63325</v>
      </c>
      <c r="F111" s="32">
        <v>116913</v>
      </c>
      <c r="G111" s="32">
        <v>55402</v>
      </c>
      <c r="H111" s="32">
        <v>61511</v>
      </c>
      <c r="J111" s="32">
        <v>3673</v>
      </c>
      <c r="K111" s="32">
        <v>1859</v>
      </c>
      <c r="L111" s="32">
        <v>1814</v>
      </c>
    </row>
    <row r="112" spans="1:12">
      <c r="A112" s="145" t="s">
        <v>10</v>
      </c>
      <c r="B112" s="32">
        <v>42507</v>
      </c>
      <c r="C112" s="32">
        <v>20293</v>
      </c>
      <c r="D112" s="32">
        <v>22214</v>
      </c>
      <c r="F112" s="32">
        <v>39937</v>
      </c>
      <c r="G112" s="32">
        <v>19007</v>
      </c>
      <c r="H112" s="32">
        <v>20930</v>
      </c>
      <c r="J112" s="32">
        <v>2570</v>
      </c>
      <c r="K112" s="32">
        <v>1286</v>
      </c>
      <c r="L112" s="32">
        <v>1284</v>
      </c>
    </row>
    <row r="113" spans="1:12">
      <c r="A113" s="145" t="s">
        <v>11</v>
      </c>
      <c r="B113" s="32">
        <v>78079</v>
      </c>
      <c r="C113" s="32">
        <v>36968</v>
      </c>
      <c r="D113" s="32">
        <v>41111</v>
      </c>
      <c r="F113" s="32">
        <v>76976</v>
      </c>
      <c r="G113" s="32">
        <v>36395</v>
      </c>
      <c r="H113" s="32">
        <v>40581</v>
      </c>
      <c r="J113" s="32">
        <v>1103</v>
      </c>
      <c r="K113" s="52">
        <v>573</v>
      </c>
      <c r="L113" s="52">
        <v>530</v>
      </c>
    </row>
    <row r="114" spans="1:12">
      <c r="A114" s="136" t="s">
        <v>36</v>
      </c>
      <c r="B114" s="32">
        <v>105995</v>
      </c>
      <c r="C114" s="32">
        <v>52083</v>
      </c>
      <c r="D114" s="32">
        <v>53912</v>
      </c>
      <c r="F114" s="32">
        <v>103410</v>
      </c>
      <c r="G114" s="32">
        <v>50995</v>
      </c>
      <c r="H114" s="32">
        <v>52415</v>
      </c>
      <c r="J114" s="32">
        <v>2585</v>
      </c>
      <c r="K114" s="32">
        <v>1088</v>
      </c>
      <c r="L114" s="32">
        <v>1497</v>
      </c>
    </row>
    <row r="115" spans="1:12">
      <c r="A115" s="145" t="s">
        <v>10</v>
      </c>
      <c r="B115" s="148">
        <v>0</v>
      </c>
      <c r="C115" s="148">
        <v>0</v>
      </c>
      <c r="D115" s="148">
        <v>0</v>
      </c>
      <c r="E115" s="148"/>
      <c r="F115" s="148">
        <v>0</v>
      </c>
      <c r="G115" s="148">
        <v>0</v>
      </c>
      <c r="H115" s="148">
        <v>0</v>
      </c>
      <c r="I115" s="148">
        <v>0</v>
      </c>
      <c r="J115" s="148">
        <v>0</v>
      </c>
      <c r="K115" s="148">
        <v>0</v>
      </c>
      <c r="L115" s="148">
        <v>0</v>
      </c>
    </row>
    <row r="116" spans="1:12">
      <c r="A116" s="145" t="s">
        <v>11</v>
      </c>
      <c r="B116" s="32">
        <v>105995</v>
      </c>
      <c r="C116" s="32">
        <v>52083</v>
      </c>
      <c r="D116" s="32">
        <v>53912</v>
      </c>
      <c r="F116" s="32">
        <v>103410</v>
      </c>
      <c r="G116" s="32">
        <v>50995</v>
      </c>
      <c r="H116" s="32">
        <v>52415</v>
      </c>
      <c r="J116" s="32">
        <v>2585</v>
      </c>
      <c r="K116" s="32">
        <v>1088</v>
      </c>
      <c r="L116" s="32">
        <v>1497</v>
      </c>
    </row>
    <row r="117" spans="1:12">
      <c r="A117" s="136" t="s">
        <v>37</v>
      </c>
      <c r="B117" s="32">
        <v>66075</v>
      </c>
      <c r="C117" s="32">
        <v>32883</v>
      </c>
      <c r="D117" s="32">
        <v>33192</v>
      </c>
      <c r="F117" s="32">
        <v>65248</v>
      </c>
      <c r="G117" s="32">
        <v>32537</v>
      </c>
      <c r="H117" s="32">
        <v>32711</v>
      </c>
      <c r="J117" s="52">
        <v>827</v>
      </c>
      <c r="K117" s="52">
        <v>346</v>
      </c>
      <c r="L117" s="52">
        <v>481</v>
      </c>
    </row>
    <row r="118" spans="1:12">
      <c r="A118" s="145" t="s">
        <v>10</v>
      </c>
      <c r="B118" s="32">
        <v>18630</v>
      </c>
      <c r="C118" s="32">
        <v>9013</v>
      </c>
      <c r="D118" s="32">
        <v>9617</v>
      </c>
      <c r="F118" s="32">
        <v>17964</v>
      </c>
      <c r="G118" s="32">
        <v>8729</v>
      </c>
      <c r="H118" s="32">
        <v>9235</v>
      </c>
      <c r="J118" s="52">
        <v>666</v>
      </c>
      <c r="K118" s="52">
        <v>284</v>
      </c>
      <c r="L118" s="52">
        <v>382</v>
      </c>
    </row>
    <row r="119" spans="1:12">
      <c r="A119" s="145" t="s">
        <v>11</v>
      </c>
      <c r="B119" s="32">
        <v>47445</v>
      </c>
      <c r="C119" s="32">
        <v>23870</v>
      </c>
      <c r="D119" s="32">
        <v>23575</v>
      </c>
      <c r="F119" s="32">
        <v>47284</v>
      </c>
      <c r="G119" s="32">
        <v>23808</v>
      </c>
      <c r="H119" s="32">
        <v>23476</v>
      </c>
      <c r="J119" s="52">
        <v>161</v>
      </c>
      <c r="K119" s="52">
        <v>62</v>
      </c>
      <c r="L119" s="52">
        <v>99</v>
      </c>
    </row>
    <row r="120" spans="1:12">
      <c r="A120" s="136" t="s">
        <v>38</v>
      </c>
      <c r="B120" s="32">
        <v>100851</v>
      </c>
      <c r="C120" s="32">
        <v>49998</v>
      </c>
      <c r="D120" s="32">
        <v>50853</v>
      </c>
      <c r="F120" s="32">
        <v>98776</v>
      </c>
      <c r="G120" s="32">
        <v>49368</v>
      </c>
      <c r="H120" s="32">
        <v>49408</v>
      </c>
      <c r="J120" s="32">
        <v>2075</v>
      </c>
      <c r="K120" s="52">
        <v>630</v>
      </c>
      <c r="L120" s="32">
        <v>1445</v>
      </c>
    </row>
    <row r="121" spans="1:12">
      <c r="A121" s="145" t="s">
        <v>10</v>
      </c>
      <c r="B121" s="32">
        <v>26709</v>
      </c>
      <c r="C121" s="32">
        <v>12463</v>
      </c>
      <c r="D121" s="32">
        <v>14246</v>
      </c>
      <c r="F121" s="32">
        <v>25657</v>
      </c>
      <c r="G121" s="32">
        <v>12244</v>
      </c>
      <c r="H121" s="32">
        <v>13413</v>
      </c>
      <c r="J121" s="32">
        <v>1052</v>
      </c>
      <c r="K121" s="52">
        <v>219</v>
      </c>
      <c r="L121" s="52">
        <v>833</v>
      </c>
    </row>
    <row r="122" spans="1:12">
      <c r="A122" s="145" t="s">
        <v>11</v>
      </c>
      <c r="B122" s="32">
        <v>74142</v>
      </c>
      <c r="C122" s="32">
        <v>37535</v>
      </c>
      <c r="D122" s="32">
        <v>36607</v>
      </c>
      <c r="F122" s="32">
        <v>73119</v>
      </c>
      <c r="G122" s="32">
        <v>37124</v>
      </c>
      <c r="H122" s="32">
        <v>35995</v>
      </c>
      <c r="J122" s="32">
        <v>1023</v>
      </c>
      <c r="K122" s="52">
        <v>411</v>
      </c>
      <c r="L122" s="52">
        <v>612</v>
      </c>
    </row>
    <row r="123" spans="1:12">
      <c r="A123" s="136" t="s">
        <v>290</v>
      </c>
      <c r="B123" s="32">
        <v>88753</v>
      </c>
      <c r="C123" s="32">
        <v>43549</v>
      </c>
      <c r="D123" s="32">
        <v>45204</v>
      </c>
      <c r="F123" s="32">
        <v>85981</v>
      </c>
      <c r="G123" s="32">
        <v>42135</v>
      </c>
      <c r="H123" s="32">
        <v>43846</v>
      </c>
      <c r="J123" s="32">
        <v>2772</v>
      </c>
      <c r="K123" s="32">
        <v>1414</v>
      </c>
      <c r="L123" s="32">
        <v>1358</v>
      </c>
    </row>
    <row r="124" spans="1:12">
      <c r="A124" s="145" t="s">
        <v>10</v>
      </c>
      <c r="B124" s="32">
        <v>49046</v>
      </c>
      <c r="C124" s="32">
        <v>23606</v>
      </c>
      <c r="D124" s="32">
        <v>25440</v>
      </c>
      <c r="F124" s="32">
        <v>46366</v>
      </c>
      <c r="G124" s="32">
        <v>22245</v>
      </c>
      <c r="H124" s="32">
        <v>24121</v>
      </c>
      <c r="J124" s="32">
        <v>2680</v>
      </c>
      <c r="K124" s="32">
        <v>1361</v>
      </c>
      <c r="L124" s="32">
        <v>1319</v>
      </c>
    </row>
    <row r="125" spans="1:12">
      <c r="A125" s="145" t="s">
        <v>11</v>
      </c>
      <c r="B125" s="32">
        <v>39707</v>
      </c>
      <c r="C125" s="32">
        <v>19943</v>
      </c>
      <c r="D125" s="32">
        <v>19764</v>
      </c>
      <c r="F125" s="32">
        <v>39615</v>
      </c>
      <c r="G125" s="32">
        <v>19890</v>
      </c>
      <c r="H125" s="32">
        <v>19725</v>
      </c>
      <c r="J125" s="52">
        <v>92</v>
      </c>
      <c r="K125" s="52">
        <v>53</v>
      </c>
      <c r="L125" s="52">
        <v>39</v>
      </c>
    </row>
    <row r="126" spans="1:12">
      <c r="A126" s="136" t="s">
        <v>291</v>
      </c>
      <c r="B126" s="32">
        <v>80539</v>
      </c>
      <c r="C126" s="32">
        <v>40469</v>
      </c>
      <c r="D126" s="32">
        <v>40070</v>
      </c>
      <c r="F126" s="32">
        <v>78925</v>
      </c>
      <c r="G126" s="32">
        <v>39693</v>
      </c>
      <c r="H126" s="32">
        <v>39232</v>
      </c>
      <c r="J126" s="32">
        <v>1614</v>
      </c>
      <c r="K126" s="52">
        <v>776</v>
      </c>
      <c r="L126" s="52">
        <v>838</v>
      </c>
    </row>
    <row r="127" spans="1:12">
      <c r="A127" s="145" t="s">
        <v>10</v>
      </c>
      <c r="B127" s="32">
        <v>20006</v>
      </c>
      <c r="C127" s="32">
        <v>9762</v>
      </c>
      <c r="D127" s="32">
        <v>10244</v>
      </c>
      <c r="F127" s="32">
        <v>19518</v>
      </c>
      <c r="G127" s="32">
        <v>9575</v>
      </c>
      <c r="H127" s="32">
        <v>9943</v>
      </c>
      <c r="J127" s="52">
        <v>488</v>
      </c>
      <c r="K127" s="52">
        <v>187</v>
      </c>
      <c r="L127" s="52">
        <v>301</v>
      </c>
    </row>
    <row r="128" spans="1:12">
      <c r="A128" s="145" t="s">
        <v>11</v>
      </c>
      <c r="B128" s="32">
        <v>60533</v>
      </c>
      <c r="C128" s="32">
        <v>30707</v>
      </c>
      <c r="D128" s="32">
        <v>29826</v>
      </c>
      <c r="F128" s="32">
        <v>59407</v>
      </c>
      <c r="G128" s="32">
        <v>30118</v>
      </c>
      <c r="H128" s="32">
        <v>29289</v>
      </c>
      <c r="J128" s="32">
        <v>1126</v>
      </c>
      <c r="K128" s="52">
        <v>589</v>
      </c>
      <c r="L128" s="52">
        <v>537</v>
      </c>
    </row>
    <row r="129" spans="1:27">
      <c r="A129" s="136" t="s">
        <v>39</v>
      </c>
      <c r="B129" s="32">
        <v>110141</v>
      </c>
      <c r="C129" s="32">
        <v>55280</v>
      </c>
      <c r="D129" s="32">
        <v>54861</v>
      </c>
      <c r="F129" s="32">
        <v>107587</v>
      </c>
      <c r="G129" s="32">
        <v>54467</v>
      </c>
      <c r="H129" s="32">
        <v>53120</v>
      </c>
      <c r="J129" s="32">
        <v>2554</v>
      </c>
      <c r="K129" s="52">
        <v>813</v>
      </c>
      <c r="L129" s="32">
        <v>1741</v>
      </c>
    </row>
    <row r="130" spans="1:27">
      <c r="A130" s="145" t="s">
        <v>10</v>
      </c>
      <c r="B130" s="32">
        <v>56953</v>
      </c>
      <c r="C130" s="32">
        <v>27629</v>
      </c>
      <c r="D130" s="32">
        <v>29324</v>
      </c>
      <c r="F130" s="32">
        <v>54413</v>
      </c>
      <c r="G130" s="32">
        <v>26826</v>
      </c>
      <c r="H130" s="32">
        <v>27587</v>
      </c>
      <c r="J130" s="32">
        <v>2540</v>
      </c>
      <c r="K130" s="52">
        <v>803</v>
      </c>
      <c r="L130" s="32">
        <v>1737</v>
      </c>
    </row>
    <row r="131" spans="1:27">
      <c r="A131" s="145" t="s">
        <v>11</v>
      </c>
      <c r="B131" s="32">
        <v>53188</v>
      </c>
      <c r="C131" s="32">
        <v>27651</v>
      </c>
      <c r="D131" s="32">
        <v>25537</v>
      </c>
      <c r="F131" s="32">
        <v>53174</v>
      </c>
      <c r="G131" s="32">
        <v>27641</v>
      </c>
      <c r="H131" s="32">
        <v>25533</v>
      </c>
      <c r="J131" s="52">
        <v>14</v>
      </c>
      <c r="K131" s="52">
        <v>10</v>
      </c>
      <c r="L131" s="52">
        <v>4</v>
      </c>
    </row>
    <row r="132" spans="1:27">
      <c r="A132" s="170" t="s">
        <v>40</v>
      </c>
      <c r="B132" s="32">
        <v>91025</v>
      </c>
      <c r="C132" s="32">
        <v>48137</v>
      </c>
      <c r="D132" s="32">
        <v>42888</v>
      </c>
      <c r="F132" s="32">
        <v>90357</v>
      </c>
      <c r="G132" s="32">
        <v>47790</v>
      </c>
      <c r="H132" s="32">
        <v>42567</v>
      </c>
      <c r="J132" s="52">
        <v>668</v>
      </c>
      <c r="K132" s="52">
        <v>347</v>
      </c>
      <c r="L132" s="52">
        <v>321</v>
      </c>
    </row>
    <row r="133" spans="1:27">
      <c r="A133" s="145" t="s">
        <v>10</v>
      </c>
      <c r="B133" s="32">
        <v>25184</v>
      </c>
      <c r="C133" s="32">
        <v>13213</v>
      </c>
      <c r="D133" s="32">
        <v>11971</v>
      </c>
      <c r="E133" s="113"/>
      <c r="F133" s="32">
        <v>24547</v>
      </c>
      <c r="G133" s="32">
        <v>12883</v>
      </c>
      <c r="H133" s="32">
        <v>11664</v>
      </c>
      <c r="I133" s="113"/>
      <c r="J133" s="52">
        <v>637</v>
      </c>
      <c r="K133" s="52">
        <v>330</v>
      </c>
      <c r="L133" s="52">
        <v>307</v>
      </c>
    </row>
    <row r="134" spans="1:27">
      <c r="A134" s="162" t="s">
        <v>11</v>
      </c>
      <c r="B134" s="56">
        <v>65841</v>
      </c>
      <c r="C134" s="56">
        <v>34924</v>
      </c>
      <c r="D134" s="56">
        <v>30917</v>
      </c>
      <c r="E134" s="81"/>
      <c r="F134" s="56">
        <v>65810</v>
      </c>
      <c r="G134" s="56">
        <v>34907</v>
      </c>
      <c r="H134" s="56">
        <v>30903</v>
      </c>
      <c r="I134" s="81"/>
      <c r="J134" s="81">
        <v>31</v>
      </c>
      <c r="K134" s="81">
        <v>17</v>
      </c>
      <c r="L134" s="81">
        <v>14</v>
      </c>
    </row>
    <row r="135" spans="1:27">
      <c r="A135" s="145"/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</row>
    <row r="136" spans="1:27">
      <c r="A136" s="145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</row>
    <row r="137" spans="1:27">
      <c r="A137" s="149" t="s">
        <v>52</v>
      </c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</row>
    <row r="138" spans="1:27" ht="14.25" customHeight="1">
      <c r="A138" s="130" t="s">
        <v>152</v>
      </c>
    </row>
    <row r="139" spans="1:27" ht="14.25" customHeight="1">
      <c r="A139" s="201" t="s">
        <v>148</v>
      </c>
      <c r="B139" s="173" t="s">
        <v>19</v>
      </c>
      <c r="C139" s="173"/>
      <c r="D139" s="173"/>
      <c r="E139" s="167"/>
      <c r="F139" s="173" t="s">
        <v>8</v>
      </c>
      <c r="G139" s="173"/>
      <c r="H139" s="173"/>
      <c r="I139" s="168"/>
      <c r="J139" s="174" t="s">
        <v>7</v>
      </c>
      <c r="K139" s="174"/>
      <c r="L139" s="174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</row>
    <row r="140" spans="1:27" ht="14.25" customHeight="1">
      <c r="A140" s="204"/>
      <c r="B140" s="134" t="s">
        <v>20</v>
      </c>
      <c r="C140" s="135" t="s">
        <v>21</v>
      </c>
      <c r="D140" s="135" t="s">
        <v>22</v>
      </c>
      <c r="E140" s="135"/>
      <c r="F140" s="134" t="s">
        <v>20</v>
      </c>
      <c r="G140" s="135" t="s">
        <v>21</v>
      </c>
      <c r="H140" s="135" t="s">
        <v>22</v>
      </c>
      <c r="I140" s="135"/>
      <c r="J140" s="135" t="s">
        <v>20</v>
      </c>
      <c r="K140" s="135" t="s">
        <v>3</v>
      </c>
      <c r="L140" s="135" t="s">
        <v>4</v>
      </c>
    </row>
    <row r="141" spans="1:27" s="139" customFormat="1" ht="14.25" customHeight="1">
      <c r="A141" s="169" t="s">
        <v>145</v>
      </c>
      <c r="B141" s="175">
        <f>B142+B145+B148+B151+B154+B157+B160+B172+B175+B178+B181+B184+B187+B190+B193+B196+B199+B202+B205+B208+B211+B214+B217+B220+B223+B232+B235+B238+B241</f>
        <v>5537970</v>
      </c>
      <c r="C141" s="175">
        <f t="shared" ref="C141:L141" si="3">C142+C145+C148+C151+C154+C157+C160+C172+C175+C178+C181+C184+C187+C190+C193+C196+C199+C202+C205+C208+C211+C214+C217+C220+C223+C232+C235+C238+C241</f>
        <v>2719528</v>
      </c>
      <c r="D141" s="175">
        <f t="shared" si="3"/>
        <v>2818442</v>
      </c>
      <c r="E141" s="175"/>
      <c r="F141" s="175">
        <f t="shared" si="3"/>
        <v>5466176</v>
      </c>
      <c r="G141" s="175">
        <f t="shared" si="3"/>
        <v>2681679</v>
      </c>
      <c r="H141" s="175">
        <f t="shared" si="3"/>
        <v>2784497</v>
      </c>
      <c r="I141" s="175">
        <f t="shared" si="3"/>
        <v>0</v>
      </c>
      <c r="J141" s="175">
        <f t="shared" si="3"/>
        <v>74012</v>
      </c>
      <c r="K141" s="175">
        <f t="shared" si="3"/>
        <v>39006</v>
      </c>
      <c r="L141" s="175">
        <f t="shared" si="3"/>
        <v>35006</v>
      </c>
    </row>
    <row r="142" spans="1:27">
      <c r="A142" s="136" t="s">
        <v>292</v>
      </c>
      <c r="B142" s="32">
        <v>350121</v>
      </c>
      <c r="C142" s="32">
        <v>172492</v>
      </c>
      <c r="D142" s="32">
        <v>177629</v>
      </c>
      <c r="F142" s="32">
        <v>349171</v>
      </c>
      <c r="G142" s="32">
        <v>171958</v>
      </c>
      <c r="H142" s="32">
        <v>177213</v>
      </c>
      <c r="J142" s="52">
        <v>950</v>
      </c>
      <c r="K142" s="52">
        <v>534</v>
      </c>
      <c r="L142" s="52">
        <v>416</v>
      </c>
    </row>
    <row r="143" spans="1:27" ht="14.25" customHeight="1">
      <c r="A143" s="145" t="s">
        <v>10</v>
      </c>
      <c r="B143" s="32">
        <v>266721</v>
      </c>
      <c r="C143" s="32">
        <v>131068</v>
      </c>
      <c r="D143" s="32">
        <v>135653</v>
      </c>
      <c r="F143" s="32">
        <v>265918</v>
      </c>
      <c r="G143" s="32">
        <v>130620</v>
      </c>
      <c r="H143" s="32">
        <v>135298</v>
      </c>
      <c r="J143" s="52">
        <v>803</v>
      </c>
      <c r="K143" s="52">
        <v>448</v>
      </c>
      <c r="L143" s="52">
        <v>355</v>
      </c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</row>
    <row r="144" spans="1:27" ht="14.25" customHeight="1">
      <c r="A144" s="145" t="s">
        <v>11</v>
      </c>
      <c r="B144" s="32">
        <v>83400</v>
      </c>
      <c r="C144" s="32">
        <v>41424</v>
      </c>
      <c r="D144" s="32">
        <v>41976</v>
      </c>
      <c r="E144" s="11"/>
      <c r="F144" s="32">
        <v>83253</v>
      </c>
      <c r="G144" s="32">
        <v>41338</v>
      </c>
      <c r="H144" s="32">
        <v>41915</v>
      </c>
      <c r="J144" s="52">
        <v>147</v>
      </c>
      <c r="K144" s="52">
        <v>86</v>
      </c>
      <c r="L144" s="52">
        <v>61</v>
      </c>
    </row>
    <row r="145" spans="1:27">
      <c r="A145" s="136" t="s">
        <v>41</v>
      </c>
      <c r="B145" s="32">
        <v>213674</v>
      </c>
      <c r="C145" s="32">
        <v>104910</v>
      </c>
      <c r="D145" s="32">
        <v>108764</v>
      </c>
      <c r="F145" s="32">
        <v>213063</v>
      </c>
      <c r="G145" s="32">
        <v>104521</v>
      </c>
      <c r="H145" s="32">
        <v>108542</v>
      </c>
      <c r="J145" s="52">
        <v>611</v>
      </c>
      <c r="K145" s="52">
        <v>389</v>
      </c>
      <c r="L145" s="52">
        <v>222</v>
      </c>
    </row>
    <row r="146" spans="1:27" ht="14.25" customHeight="1">
      <c r="A146" s="145" t="s">
        <v>10</v>
      </c>
      <c r="B146" s="32">
        <v>213674</v>
      </c>
      <c r="C146" s="32">
        <v>104910</v>
      </c>
      <c r="D146" s="32">
        <v>108764</v>
      </c>
      <c r="F146" s="32">
        <v>213063</v>
      </c>
      <c r="G146" s="32">
        <v>104521</v>
      </c>
      <c r="H146" s="32">
        <v>108542</v>
      </c>
      <c r="J146" s="52">
        <v>611</v>
      </c>
      <c r="K146" s="52">
        <v>389</v>
      </c>
      <c r="L146" s="52">
        <v>222</v>
      </c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</row>
    <row r="147" spans="1:27" ht="14.25" customHeight="1">
      <c r="A147" s="145" t="s">
        <v>11</v>
      </c>
      <c r="B147" s="148">
        <v>0</v>
      </c>
      <c r="C147" s="148">
        <v>0</v>
      </c>
      <c r="D147" s="148">
        <v>0</v>
      </c>
      <c r="E147" s="148"/>
      <c r="F147" s="148">
        <v>0</v>
      </c>
      <c r="G147" s="148">
        <v>0</v>
      </c>
      <c r="H147" s="148">
        <v>0</v>
      </c>
      <c r="I147" s="148">
        <v>0</v>
      </c>
      <c r="J147" s="148">
        <v>0</v>
      </c>
      <c r="K147" s="148">
        <v>0</v>
      </c>
      <c r="L147" s="148">
        <v>0</v>
      </c>
    </row>
    <row r="148" spans="1:27">
      <c r="A148" s="136" t="s">
        <v>42</v>
      </c>
      <c r="B148" s="32">
        <v>332232</v>
      </c>
      <c r="C148" s="32">
        <v>161592</v>
      </c>
      <c r="D148" s="32">
        <v>170640</v>
      </c>
      <c r="F148" s="32">
        <v>329269</v>
      </c>
      <c r="G148" s="32">
        <v>160048</v>
      </c>
      <c r="H148" s="32">
        <v>169221</v>
      </c>
      <c r="J148" s="32">
        <v>2963</v>
      </c>
      <c r="K148" s="32">
        <v>1544</v>
      </c>
      <c r="L148" s="32">
        <v>1419</v>
      </c>
    </row>
    <row r="149" spans="1:27" ht="14.25" customHeight="1">
      <c r="A149" s="145" t="s">
        <v>10</v>
      </c>
      <c r="B149" s="32">
        <v>332232</v>
      </c>
      <c r="C149" s="32">
        <v>161592</v>
      </c>
      <c r="D149" s="32">
        <v>170640</v>
      </c>
      <c r="F149" s="32">
        <v>329269</v>
      </c>
      <c r="G149" s="32">
        <v>160048</v>
      </c>
      <c r="H149" s="32">
        <v>169221</v>
      </c>
      <c r="J149" s="32">
        <v>2963</v>
      </c>
      <c r="K149" s="32">
        <v>1544</v>
      </c>
      <c r="L149" s="32">
        <v>1419</v>
      </c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</row>
    <row r="150" spans="1:27" ht="14.25" customHeight="1">
      <c r="A150" s="145" t="s">
        <v>11</v>
      </c>
      <c r="B150" s="148">
        <v>0</v>
      </c>
      <c r="C150" s="148">
        <v>0</v>
      </c>
      <c r="D150" s="148">
        <v>0</v>
      </c>
      <c r="E150" s="148"/>
      <c r="F150" s="148">
        <v>0</v>
      </c>
      <c r="G150" s="148">
        <v>0</v>
      </c>
      <c r="H150" s="148">
        <v>0</v>
      </c>
      <c r="I150" s="148">
        <v>0</v>
      </c>
      <c r="J150" s="148">
        <v>0</v>
      </c>
      <c r="K150" s="148">
        <v>0</v>
      </c>
      <c r="L150" s="148">
        <v>0</v>
      </c>
    </row>
    <row r="151" spans="1:27">
      <c r="A151" s="140" t="s">
        <v>254</v>
      </c>
      <c r="B151" s="32">
        <v>159208</v>
      </c>
      <c r="C151" s="32">
        <v>76782</v>
      </c>
      <c r="D151" s="32">
        <v>82426</v>
      </c>
      <c r="F151" s="32">
        <v>157879</v>
      </c>
      <c r="G151" s="32">
        <v>76159</v>
      </c>
      <c r="H151" s="32">
        <v>81720</v>
      </c>
      <c r="J151" s="32">
        <v>1329</v>
      </c>
      <c r="K151" s="52">
        <v>623</v>
      </c>
      <c r="L151" s="52">
        <v>706</v>
      </c>
    </row>
    <row r="152" spans="1:27" ht="14.25" customHeight="1">
      <c r="A152" s="145" t="s">
        <v>10</v>
      </c>
      <c r="B152" s="32">
        <v>159208</v>
      </c>
      <c r="C152" s="32">
        <v>76782</v>
      </c>
      <c r="D152" s="32">
        <v>82426</v>
      </c>
      <c r="F152" s="32">
        <v>157879</v>
      </c>
      <c r="G152" s="32">
        <v>76159</v>
      </c>
      <c r="H152" s="32">
        <v>81720</v>
      </c>
      <c r="J152" s="32">
        <v>1329</v>
      </c>
      <c r="K152" s="52">
        <v>623</v>
      </c>
      <c r="L152" s="52">
        <v>706</v>
      </c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</row>
    <row r="153" spans="1:27" ht="14.25" customHeight="1">
      <c r="A153" s="145" t="s">
        <v>11</v>
      </c>
      <c r="B153" s="148">
        <v>0</v>
      </c>
      <c r="C153" s="148">
        <v>0</v>
      </c>
      <c r="D153" s="148">
        <v>0</v>
      </c>
      <c r="E153" s="148"/>
      <c r="F153" s="148">
        <v>0</v>
      </c>
      <c r="G153" s="148">
        <v>0</v>
      </c>
      <c r="H153" s="148">
        <v>0</v>
      </c>
      <c r="I153" s="148">
        <v>0</v>
      </c>
      <c r="J153" s="148">
        <v>0</v>
      </c>
      <c r="K153" s="148">
        <v>0</v>
      </c>
      <c r="L153" s="148">
        <v>0</v>
      </c>
    </row>
    <row r="154" spans="1:27">
      <c r="A154" s="136" t="s">
        <v>43</v>
      </c>
      <c r="B154" s="32">
        <v>153490</v>
      </c>
      <c r="C154" s="32">
        <v>73879</v>
      </c>
      <c r="D154" s="32">
        <v>79611</v>
      </c>
      <c r="F154" s="32">
        <v>152718</v>
      </c>
      <c r="G154" s="32">
        <v>73490</v>
      </c>
      <c r="H154" s="32">
        <v>79228</v>
      </c>
      <c r="J154" s="52">
        <v>772</v>
      </c>
      <c r="K154" s="52">
        <v>389</v>
      </c>
      <c r="L154" s="52">
        <v>383</v>
      </c>
    </row>
    <row r="155" spans="1:27" ht="14.25" customHeight="1">
      <c r="A155" s="145" t="s">
        <v>10</v>
      </c>
      <c r="B155" s="32">
        <v>153490</v>
      </c>
      <c r="C155" s="32">
        <v>73879</v>
      </c>
      <c r="D155" s="32">
        <v>79611</v>
      </c>
      <c r="F155" s="32">
        <v>152718</v>
      </c>
      <c r="G155" s="32">
        <v>73490</v>
      </c>
      <c r="H155" s="32">
        <v>79228</v>
      </c>
      <c r="J155" s="52">
        <v>772</v>
      </c>
      <c r="K155" s="52">
        <v>389</v>
      </c>
      <c r="L155" s="52">
        <v>383</v>
      </c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</row>
    <row r="156" spans="1:27" ht="14.25" customHeight="1">
      <c r="A156" s="145" t="s">
        <v>11</v>
      </c>
      <c r="B156" s="148">
        <v>0</v>
      </c>
      <c r="C156" s="148">
        <v>0</v>
      </c>
      <c r="D156" s="148">
        <v>0</v>
      </c>
      <c r="E156" s="148"/>
      <c r="F156" s="148">
        <v>0</v>
      </c>
      <c r="G156" s="148">
        <v>0</v>
      </c>
      <c r="H156" s="148">
        <v>0</v>
      </c>
      <c r="I156" s="148">
        <v>0</v>
      </c>
      <c r="J156" s="148">
        <v>0</v>
      </c>
      <c r="K156" s="148">
        <v>0</v>
      </c>
      <c r="L156" s="148">
        <v>0</v>
      </c>
    </row>
    <row r="157" spans="1:27">
      <c r="A157" s="140" t="s">
        <v>253</v>
      </c>
      <c r="B157" s="32">
        <v>169145</v>
      </c>
      <c r="C157" s="32">
        <v>82594</v>
      </c>
      <c r="D157" s="32">
        <v>86551</v>
      </c>
      <c r="F157" s="32">
        <v>168170</v>
      </c>
      <c r="G157" s="32">
        <v>82144</v>
      </c>
      <c r="H157" s="32">
        <v>86026</v>
      </c>
      <c r="J157" s="52">
        <v>975</v>
      </c>
      <c r="K157" s="52">
        <v>450</v>
      </c>
      <c r="L157" s="52">
        <v>525</v>
      </c>
    </row>
    <row r="158" spans="1:27" ht="14.25" customHeight="1">
      <c r="A158" s="145" t="s">
        <v>10</v>
      </c>
      <c r="B158" s="32">
        <v>169145</v>
      </c>
      <c r="C158" s="32">
        <v>82594</v>
      </c>
      <c r="D158" s="32">
        <v>86551</v>
      </c>
      <c r="F158" s="32">
        <v>168170</v>
      </c>
      <c r="G158" s="32">
        <v>82144</v>
      </c>
      <c r="H158" s="32">
        <v>86026</v>
      </c>
      <c r="J158" s="52">
        <v>975</v>
      </c>
      <c r="K158" s="52">
        <v>450</v>
      </c>
      <c r="L158" s="52">
        <v>525</v>
      </c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</row>
    <row r="159" spans="1:27" ht="14.25" customHeight="1">
      <c r="A159" s="145" t="s">
        <v>11</v>
      </c>
      <c r="B159" s="148">
        <v>0</v>
      </c>
      <c r="C159" s="148">
        <v>0</v>
      </c>
      <c r="D159" s="148">
        <v>0</v>
      </c>
      <c r="E159" s="148"/>
      <c r="F159" s="148">
        <v>0</v>
      </c>
      <c r="G159" s="148">
        <v>0</v>
      </c>
      <c r="H159" s="148">
        <v>0</v>
      </c>
      <c r="I159" s="148">
        <v>0</v>
      </c>
      <c r="J159" s="148">
        <v>0</v>
      </c>
      <c r="K159" s="148">
        <v>0</v>
      </c>
      <c r="L159" s="148">
        <v>0</v>
      </c>
    </row>
    <row r="160" spans="1:27">
      <c r="A160" s="136" t="s">
        <v>275</v>
      </c>
      <c r="B160" s="32">
        <f>B161+B162</f>
        <v>366402</v>
      </c>
      <c r="C160" s="32">
        <f t="shared" ref="C160:L160" si="4">C161+C162</f>
        <v>174510</v>
      </c>
      <c r="D160" s="32">
        <f t="shared" si="4"/>
        <v>191892</v>
      </c>
      <c r="E160" s="32"/>
      <c r="F160" s="32">
        <f t="shared" si="4"/>
        <v>357474</v>
      </c>
      <c r="G160" s="32">
        <f t="shared" si="4"/>
        <v>169939</v>
      </c>
      <c r="H160" s="32">
        <f t="shared" si="4"/>
        <v>187535</v>
      </c>
      <c r="I160" s="32">
        <f t="shared" si="4"/>
        <v>0</v>
      </c>
      <c r="J160" s="32">
        <f t="shared" si="4"/>
        <v>8928</v>
      </c>
      <c r="K160" s="32">
        <f t="shared" si="4"/>
        <v>4571</v>
      </c>
      <c r="L160" s="32">
        <f t="shared" si="4"/>
        <v>4357</v>
      </c>
    </row>
    <row r="161" spans="1:27">
      <c r="A161" s="145" t="s">
        <v>10</v>
      </c>
      <c r="B161" s="32">
        <f>B164+B167+B170+B17</f>
        <v>366402</v>
      </c>
      <c r="C161" s="32">
        <f t="shared" ref="C161:L161" si="5">C164+C167+C170+C17</f>
        <v>174510</v>
      </c>
      <c r="D161" s="32">
        <f t="shared" si="5"/>
        <v>191892</v>
      </c>
      <c r="E161" s="32"/>
      <c r="F161" s="32">
        <f t="shared" si="5"/>
        <v>357474</v>
      </c>
      <c r="G161" s="32">
        <f t="shared" si="5"/>
        <v>169939</v>
      </c>
      <c r="H161" s="32">
        <f t="shared" si="5"/>
        <v>187535</v>
      </c>
      <c r="I161" s="32">
        <f t="shared" si="5"/>
        <v>0</v>
      </c>
      <c r="J161" s="32">
        <f t="shared" si="5"/>
        <v>8928</v>
      </c>
      <c r="K161" s="32">
        <f t="shared" si="5"/>
        <v>4571</v>
      </c>
      <c r="L161" s="32">
        <f t="shared" si="5"/>
        <v>4357</v>
      </c>
    </row>
    <row r="162" spans="1:27">
      <c r="A162" s="145" t="s">
        <v>11</v>
      </c>
      <c r="B162" s="148">
        <v>0</v>
      </c>
      <c r="C162" s="148">
        <v>0</v>
      </c>
      <c r="D162" s="148">
        <v>0</v>
      </c>
      <c r="E162" s="148"/>
      <c r="F162" s="148">
        <v>0</v>
      </c>
      <c r="G162" s="148">
        <v>0</v>
      </c>
      <c r="H162" s="148">
        <v>0</v>
      </c>
      <c r="I162" s="148">
        <v>0</v>
      </c>
      <c r="J162" s="148">
        <v>0</v>
      </c>
      <c r="K162" s="148">
        <v>0</v>
      </c>
      <c r="L162" s="148">
        <v>0</v>
      </c>
    </row>
    <row r="163" spans="1:27" s="88" customFormat="1" ht="19.95" customHeight="1">
      <c r="A163" s="153" t="s">
        <v>272</v>
      </c>
      <c r="B163" s="42">
        <v>110158</v>
      </c>
      <c r="C163" s="42">
        <v>51882</v>
      </c>
      <c r="D163" s="42">
        <v>58276</v>
      </c>
      <c r="E163" s="176"/>
      <c r="F163" s="42">
        <v>106766</v>
      </c>
      <c r="G163" s="42">
        <v>50959</v>
      </c>
      <c r="H163" s="42">
        <v>55807</v>
      </c>
      <c r="I163" s="177"/>
      <c r="J163" s="42">
        <v>3392</v>
      </c>
      <c r="K163" s="88">
        <v>923</v>
      </c>
      <c r="L163" s="42">
        <v>2469</v>
      </c>
    </row>
    <row r="164" spans="1:27" s="88" customFormat="1" ht="14.25" customHeight="1">
      <c r="A164" s="157" t="s">
        <v>10</v>
      </c>
      <c r="B164" s="42">
        <v>110158</v>
      </c>
      <c r="C164" s="42">
        <v>51882</v>
      </c>
      <c r="D164" s="42">
        <v>58276</v>
      </c>
      <c r="E164" s="178"/>
      <c r="F164" s="42">
        <v>106766</v>
      </c>
      <c r="G164" s="42">
        <v>50959</v>
      </c>
      <c r="H164" s="42">
        <v>55807</v>
      </c>
      <c r="I164" s="178"/>
      <c r="J164" s="42">
        <v>3392</v>
      </c>
      <c r="K164" s="88">
        <v>923</v>
      </c>
      <c r="L164" s="42">
        <v>2469</v>
      </c>
    </row>
    <row r="165" spans="1:27" s="88" customFormat="1">
      <c r="A165" s="157" t="s">
        <v>11</v>
      </c>
      <c r="B165" s="159">
        <v>0</v>
      </c>
      <c r="C165" s="159">
        <v>0</v>
      </c>
      <c r="D165" s="159">
        <v>0</v>
      </c>
      <c r="E165" s="159"/>
      <c r="F165" s="159">
        <v>0</v>
      </c>
      <c r="G165" s="159">
        <v>0</v>
      </c>
      <c r="H165" s="159">
        <v>0</v>
      </c>
      <c r="I165" s="159">
        <v>0</v>
      </c>
      <c r="J165" s="159">
        <v>0</v>
      </c>
      <c r="K165" s="159">
        <v>0</v>
      </c>
      <c r="L165" s="159">
        <v>0</v>
      </c>
    </row>
    <row r="166" spans="1:27" s="88" customFormat="1" ht="16.2">
      <c r="A166" s="153" t="s">
        <v>273</v>
      </c>
      <c r="B166" s="42">
        <v>88633</v>
      </c>
      <c r="C166" s="42">
        <v>40423</v>
      </c>
      <c r="D166" s="42">
        <v>48210</v>
      </c>
      <c r="F166" s="42">
        <v>85368</v>
      </c>
      <c r="G166" s="42">
        <v>38351</v>
      </c>
      <c r="H166" s="42">
        <v>47017</v>
      </c>
      <c r="J166" s="42">
        <v>3265</v>
      </c>
      <c r="K166" s="42">
        <v>2072</v>
      </c>
      <c r="L166" s="42">
        <v>1193</v>
      </c>
    </row>
    <row r="167" spans="1:27" s="88" customFormat="1">
      <c r="A167" s="157" t="s">
        <v>10</v>
      </c>
      <c r="B167" s="42">
        <v>88633</v>
      </c>
      <c r="C167" s="42">
        <v>40423</v>
      </c>
      <c r="D167" s="42">
        <v>48210</v>
      </c>
      <c r="F167" s="42">
        <v>85368</v>
      </c>
      <c r="G167" s="42">
        <v>38351</v>
      </c>
      <c r="H167" s="42">
        <v>47017</v>
      </c>
      <c r="J167" s="42">
        <v>3265</v>
      </c>
      <c r="K167" s="42">
        <v>2072</v>
      </c>
      <c r="L167" s="42">
        <v>1193</v>
      </c>
    </row>
    <row r="168" spans="1:27" s="88" customFormat="1">
      <c r="A168" s="157" t="s">
        <v>11</v>
      </c>
      <c r="B168" s="159">
        <v>0</v>
      </c>
      <c r="C168" s="159">
        <v>0</v>
      </c>
      <c r="D168" s="159">
        <v>0</v>
      </c>
      <c r="E168" s="159"/>
      <c r="F168" s="159">
        <v>0</v>
      </c>
      <c r="G168" s="159">
        <v>0</v>
      </c>
      <c r="H168" s="159">
        <v>0</v>
      </c>
      <c r="I168" s="159">
        <v>0</v>
      </c>
      <c r="J168" s="159">
        <v>0</v>
      </c>
      <c r="K168" s="159">
        <v>0</v>
      </c>
      <c r="L168" s="159">
        <v>0</v>
      </c>
    </row>
    <row r="169" spans="1:27" s="88" customFormat="1" ht="14.25" customHeight="1">
      <c r="A169" s="153" t="s">
        <v>274</v>
      </c>
      <c r="B169" s="42">
        <v>85333</v>
      </c>
      <c r="C169" s="42">
        <v>41740</v>
      </c>
      <c r="D169" s="42">
        <v>43593</v>
      </c>
      <c r="F169" s="42">
        <v>83432</v>
      </c>
      <c r="G169" s="42">
        <v>40363</v>
      </c>
      <c r="H169" s="42">
        <v>43069</v>
      </c>
      <c r="J169" s="42">
        <v>1901</v>
      </c>
      <c r="K169" s="42">
        <v>1377</v>
      </c>
      <c r="L169" s="88">
        <v>524</v>
      </c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  <c r="AA169" s="158"/>
    </row>
    <row r="170" spans="1:27" s="88" customFormat="1" ht="14.25" customHeight="1">
      <c r="A170" s="157" t="s">
        <v>10</v>
      </c>
      <c r="B170" s="42">
        <v>85333</v>
      </c>
      <c r="C170" s="42">
        <v>41740</v>
      </c>
      <c r="D170" s="42">
        <v>43593</v>
      </c>
      <c r="E170" s="12"/>
      <c r="F170" s="42">
        <v>83432</v>
      </c>
      <c r="G170" s="42">
        <v>40363</v>
      </c>
      <c r="H170" s="42">
        <v>43069</v>
      </c>
      <c r="J170" s="42">
        <v>1901</v>
      </c>
      <c r="K170" s="42">
        <v>1377</v>
      </c>
      <c r="L170" s="88">
        <v>524</v>
      </c>
    </row>
    <row r="171" spans="1:27" s="88" customFormat="1">
      <c r="A171" s="157" t="s">
        <v>11</v>
      </c>
      <c r="B171" s="159">
        <v>0</v>
      </c>
      <c r="C171" s="159">
        <v>0</v>
      </c>
      <c r="D171" s="159">
        <v>0</v>
      </c>
      <c r="E171" s="159"/>
      <c r="F171" s="159">
        <v>0</v>
      </c>
      <c r="G171" s="159">
        <v>0</v>
      </c>
      <c r="H171" s="159">
        <v>0</v>
      </c>
      <c r="I171" s="159">
        <v>0</v>
      </c>
      <c r="J171" s="159">
        <v>0</v>
      </c>
      <c r="K171" s="159">
        <v>0</v>
      </c>
      <c r="L171" s="159">
        <v>0</v>
      </c>
    </row>
    <row r="172" spans="1:27" ht="14.25" customHeight="1">
      <c r="A172" s="140" t="s">
        <v>293</v>
      </c>
      <c r="B172" s="32">
        <v>68633</v>
      </c>
      <c r="C172" s="32">
        <v>33108</v>
      </c>
      <c r="D172" s="32">
        <v>35525</v>
      </c>
      <c r="F172" s="32">
        <v>64357</v>
      </c>
      <c r="G172" s="32">
        <v>31314</v>
      </c>
      <c r="H172" s="32">
        <v>33043</v>
      </c>
      <c r="J172" s="32">
        <v>4276</v>
      </c>
      <c r="K172" s="32">
        <v>1794</v>
      </c>
      <c r="L172" s="32">
        <v>2482</v>
      </c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</row>
    <row r="173" spans="1:27" ht="14.25" customHeight="1">
      <c r="A173" s="145" t="s">
        <v>10</v>
      </c>
      <c r="B173" s="32">
        <v>68633</v>
      </c>
      <c r="C173" s="32">
        <v>33108</v>
      </c>
      <c r="D173" s="32">
        <v>35525</v>
      </c>
      <c r="E173" s="11"/>
      <c r="F173" s="32">
        <v>64357</v>
      </c>
      <c r="G173" s="32">
        <v>31314</v>
      </c>
      <c r="H173" s="32">
        <v>33043</v>
      </c>
      <c r="J173" s="32">
        <v>4276</v>
      </c>
      <c r="K173" s="32">
        <v>1794</v>
      </c>
      <c r="L173" s="32">
        <v>2482</v>
      </c>
    </row>
    <row r="174" spans="1:27">
      <c r="A174" s="145" t="s">
        <v>11</v>
      </c>
      <c r="B174" s="148">
        <v>0</v>
      </c>
      <c r="C174" s="148">
        <v>0</v>
      </c>
      <c r="D174" s="148">
        <v>0</v>
      </c>
      <c r="E174" s="148"/>
      <c r="F174" s="148">
        <v>0</v>
      </c>
      <c r="G174" s="148">
        <v>0</v>
      </c>
      <c r="H174" s="148">
        <v>0</v>
      </c>
      <c r="I174" s="148">
        <v>0</v>
      </c>
      <c r="J174" s="148">
        <v>0</v>
      </c>
      <c r="K174" s="148">
        <v>0</v>
      </c>
      <c r="L174" s="148">
        <v>0</v>
      </c>
    </row>
    <row r="175" spans="1:27" ht="14.25" customHeight="1">
      <c r="A175" s="140" t="s">
        <v>252</v>
      </c>
      <c r="B175" s="32">
        <v>94831</v>
      </c>
      <c r="C175" s="32">
        <v>46488</v>
      </c>
      <c r="D175" s="32">
        <v>48343</v>
      </c>
      <c r="F175" s="32">
        <v>93793</v>
      </c>
      <c r="G175" s="32">
        <v>45825</v>
      </c>
      <c r="H175" s="32">
        <v>47968</v>
      </c>
      <c r="J175" s="32">
        <v>1038</v>
      </c>
      <c r="K175" s="52">
        <v>663</v>
      </c>
      <c r="L175" s="52">
        <v>375</v>
      </c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</row>
    <row r="176" spans="1:27" ht="14.25" customHeight="1">
      <c r="A176" s="145" t="s">
        <v>10</v>
      </c>
      <c r="B176" s="32">
        <v>94831</v>
      </c>
      <c r="C176" s="32">
        <v>46488</v>
      </c>
      <c r="D176" s="32">
        <v>48343</v>
      </c>
      <c r="E176" s="11"/>
      <c r="F176" s="32">
        <v>93793</v>
      </c>
      <c r="G176" s="32">
        <v>45825</v>
      </c>
      <c r="H176" s="32">
        <v>47968</v>
      </c>
      <c r="J176" s="32">
        <v>1038</v>
      </c>
      <c r="K176" s="52">
        <v>663</v>
      </c>
      <c r="L176" s="52">
        <v>375</v>
      </c>
    </row>
    <row r="177" spans="1:27">
      <c r="A177" s="145" t="s">
        <v>11</v>
      </c>
      <c r="B177" s="148">
        <v>0</v>
      </c>
      <c r="C177" s="148">
        <v>0</v>
      </c>
      <c r="D177" s="148">
        <v>0</v>
      </c>
      <c r="E177" s="148"/>
      <c r="F177" s="148">
        <v>0</v>
      </c>
      <c r="G177" s="148">
        <v>0</v>
      </c>
      <c r="H177" s="148">
        <v>0</v>
      </c>
      <c r="I177" s="148">
        <v>0</v>
      </c>
      <c r="J177" s="148">
        <v>0</v>
      </c>
      <c r="K177" s="148">
        <v>0</v>
      </c>
      <c r="L177" s="148">
        <v>0</v>
      </c>
    </row>
    <row r="178" spans="1:27" ht="14.25" customHeight="1">
      <c r="A178" s="136" t="s">
        <v>44</v>
      </c>
      <c r="B178" s="32">
        <v>53004</v>
      </c>
      <c r="C178" s="32">
        <v>25438</v>
      </c>
      <c r="D178" s="32">
        <v>27566</v>
      </c>
      <c r="F178" s="32">
        <v>52508</v>
      </c>
      <c r="G178" s="32">
        <v>25111</v>
      </c>
      <c r="H178" s="32">
        <v>27397</v>
      </c>
      <c r="J178" s="52">
        <v>496</v>
      </c>
      <c r="K178" s="52">
        <v>327</v>
      </c>
      <c r="L178" s="52">
        <v>169</v>
      </c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</row>
    <row r="179" spans="1:27" ht="14.25" customHeight="1">
      <c r="A179" s="145" t="s">
        <v>10</v>
      </c>
      <c r="B179" s="32">
        <v>53004</v>
      </c>
      <c r="C179" s="32">
        <v>25438</v>
      </c>
      <c r="D179" s="32">
        <v>27566</v>
      </c>
      <c r="E179" s="11"/>
      <c r="F179" s="32">
        <v>52508</v>
      </c>
      <c r="G179" s="32">
        <v>25111</v>
      </c>
      <c r="H179" s="32">
        <v>27397</v>
      </c>
      <c r="J179" s="52">
        <v>496</v>
      </c>
      <c r="K179" s="52">
        <v>327</v>
      </c>
      <c r="L179" s="52">
        <v>169</v>
      </c>
    </row>
    <row r="180" spans="1:27">
      <c r="A180" s="145" t="s">
        <v>11</v>
      </c>
      <c r="B180" s="148">
        <v>0</v>
      </c>
      <c r="C180" s="148">
        <v>0</v>
      </c>
      <c r="D180" s="148">
        <v>0</v>
      </c>
      <c r="E180" s="148"/>
      <c r="F180" s="148">
        <v>0</v>
      </c>
      <c r="G180" s="148">
        <v>0</v>
      </c>
      <c r="H180" s="148">
        <v>0</v>
      </c>
      <c r="I180" s="148">
        <v>0</v>
      </c>
      <c r="J180" s="148">
        <v>0</v>
      </c>
      <c r="K180" s="148">
        <v>0</v>
      </c>
      <c r="L180" s="148">
        <v>0</v>
      </c>
    </row>
    <row r="181" spans="1:27" ht="14.25" customHeight="1">
      <c r="A181" s="136" t="s">
        <v>45</v>
      </c>
      <c r="B181" s="32">
        <v>63386</v>
      </c>
      <c r="C181" s="32">
        <v>30043</v>
      </c>
      <c r="D181" s="32">
        <v>33343</v>
      </c>
      <c r="F181" s="32">
        <v>62162</v>
      </c>
      <c r="G181" s="32">
        <v>29929</v>
      </c>
      <c r="H181" s="32">
        <v>32233</v>
      </c>
      <c r="J181" s="32">
        <v>1224</v>
      </c>
      <c r="K181" s="52">
        <v>114</v>
      </c>
      <c r="L181" s="32">
        <v>1110</v>
      </c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</row>
    <row r="182" spans="1:27" ht="14.25" customHeight="1">
      <c r="A182" s="145" t="s">
        <v>10</v>
      </c>
      <c r="B182" s="32">
        <v>63386</v>
      </c>
      <c r="C182" s="32">
        <v>30043</v>
      </c>
      <c r="D182" s="32">
        <v>33343</v>
      </c>
      <c r="E182" s="11"/>
      <c r="F182" s="32">
        <v>62162</v>
      </c>
      <c r="G182" s="32">
        <v>29929</v>
      </c>
      <c r="H182" s="32">
        <v>32233</v>
      </c>
      <c r="J182" s="32">
        <v>1224</v>
      </c>
      <c r="K182" s="52">
        <v>114</v>
      </c>
      <c r="L182" s="32">
        <v>1110</v>
      </c>
    </row>
    <row r="183" spans="1:27">
      <c r="A183" s="145" t="s">
        <v>11</v>
      </c>
      <c r="B183" s="148">
        <v>0</v>
      </c>
      <c r="C183" s="148">
        <v>0</v>
      </c>
      <c r="D183" s="148">
        <v>0</v>
      </c>
      <c r="E183" s="148"/>
      <c r="F183" s="148">
        <v>0</v>
      </c>
      <c r="G183" s="148">
        <v>0</v>
      </c>
      <c r="H183" s="148">
        <v>0</v>
      </c>
      <c r="I183" s="148">
        <v>0</v>
      </c>
      <c r="J183" s="148">
        <v>0</v>
      </c>
      <c r="K183" s="148">
        <v>0</v>
      </c>
      <c r="L183" s="148">
        <v>0</v>
      </c>
    </row>
    <row r="184" spans="1:27" ht="14.25" customHeight="1">
      <c r="A184" s="136" t="s">
        <v>46</v>
      </c>
      <c r="B184" s="32">
        <v>140264</v>
      </c>
      <c r="C184" s="32">
        <v>68099</v>
      </c>
      <c r="D184" s="32">
        <v>72165</v>
      </c>
      <c r="F184" s="32">
        <v>137684</v>
      </c>
      <c r="G184" s="32">
        <v>66618</v>
      </c>
      <c r="H184" s="32">
        <v>71066</v>
      </c>
      <c r="J184" s="32">
        <v>2580</v>
      </c>
      <c r="K184" s="32">
        <v>1481</v>
      </c>
      <c r="L184" s="32">
        <v>1099</v>
      </c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</row>
    <row r="185" spans="1:27" ht="14.25" customHeight="1">
      <c r="A185" s="145" t="s">
        <v>10</v>
      </c>
      <c r="B185" s="32">
        <v>140264</v>
      </c>
      <c r="C185" s="32">
        <v>68099</v>
      </c>
      <c r="D185" s="32">
        <v>72165</v>
      </c>
      <c r="E185" s="11"/>
      <c r="F185" s="32">
        <v>137684</v>
      </c>
      <c r="G185" s="32">
        <v>66618</v>
      </c>
      <c r="H185" s="32">
        <v>71066</v>
      </c>
      <c r="J185" s="32">
        <v>2580</v>
      </c>
      <c r="K185" s="32">
        <v>1481</v>
      </c>
      <c r="L185" s="32">
        <v>1099</v>
      </c>
    </row>
    <row r="186" spans="1:27">
      <c r="A186" s="145" t="s">
        <v>11</v>
      </c>
      <c r="B186" s="148">
        <v>0</v>
      </c>
      <c r="C186" s="148">
        <v>0</v>
      </c>
      <c r="D186" s="148">
        <v>0</v>
      </c>
      <c r="E186" s="148"/>
      <c r="F186" s="148">
        <v>0</v>
      </c>
      <c r="G186" s="148">
        <v>0</v>
      </c>
      <c r="H186" s="148">
        <v>0</v>
      </c>
      <c r="I186" s="148">
        <v>0</v>
      </c>
      <c r="J186" s="148">
        <v>0</v>
      </c>
      <c r="K186" s="148">
        <v>0</v>
      </c>
      <c r="L186" s="148">
        <v>0</v>
      </c>
    </row>
    <row r="187" spans="1:27" ht="14.25" customHeight="1">
      <c r="A187" s="136" t="s">
        <v>294</v>
      </c>
      <c r="B187" s="32">
        <v>217304</v>
      </c>
      <c r="C187" s="32">
        <v>106099</v>
      </c>
      <c r="D187" s="32">
        <v>111205</v>
      </c>
      <c r="F187" s="32">
        <v>215896</v>
      </c>
      <c r="G187" s="32">
        <v>105292</v>
      </c>
      <c r="H187" s="32">
        <v>110604</v>
      </c>
      <c r="J187" s="32">
        <v>1408</v>
      </c>
      <c r="K187" s="52">
        <v>807</v>
      </c>
      <c r="L187" s="52">
        <v>601</v>
      </c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</row>
    <row r="188" spans="1:27" ht="14.25" customHeight="1">
      <c r="A188" s="145" t="s">
        <v>10</v>
      </c>
      <c r="B188" s="32">
        <v>217304</v>
      </c>
      <c r="C188" s="32">
        <v>106099</v>
      </c>
      <c r="D188" s="32">
        <v>111205</v>
      </c>
      <c r="E188" s="11"/>
      <c r="F188" s="32">
        <v>215896</v>
      </c>
      <c r="G188" s="32">
        <v>105292</v>
      </c>
      <c r="H188" s="32">
        <v>110604</v>
      </c>
      <c r="J188" s="32">
        <v>1408</v>
      </c>
      <c r="K188" s="52">
        <v>807</v>
      </c>
      <c r="L188" s="52">
        <v>601</v>
      </c>
    </row>
    <row r="189" spans="1:27">
      <c r="A189" s="145" t="s">
        <v>11</v>
      </c>
      <c r="B189" s="148">
        <v>0</v>
      </c>
      <c r="C189" s="148">
        <v>0</v>
      </c>
      <c r="D189" s="148">
        <v>0</v>
      </c>
      <c r="E189" s="148"/>
      <c r="F189" s="148">
        <v>0</v>
      </c>
      <c r="G189" s="148">
        <v>0</v>
      </c>
      <c r="H189" s="148">
        <v>0</v>
      </c>
      <c r="I189" s="148">
        <v>0</v>
      </c>
      <c r="J189" s="148">
        <v>0</v>
      </c>
      <c r="K189" s="148">
        <v>0</v>
      </c>
      <c r="L189" s="148">
        <v>0</v>
      </c>
    </row>
    <row r="190" spans="1:27" ht="14.25" customHeight="1">
      <c r="A190" s="136" t="s">
        <v>295</v>
      </c>
      <c r="B190" s="32">
        <v>143012</v>
      </c>
      <c r="C190" s="32">
        <v>70735</v>
      </c>
      <c r="D190" s="32">
        <v>72277</v>
      </c>
      <c r="F190" s="32">
        <v>141366</v>
      </c>
      <c r="G190" s="32">
        <v>69751</v>
      </c>
      <c r="H190" s="32">
        <v>71615</v>
      </c>
      <c r="J190" s="32">
        <v>1646</v>
      </c>
      <c r="K190" s="52">
        <v>984</v>
      </c>
      <c r="L190" s="52">
        <v>662</v>
      </c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</row>
    <row r="191" spans="1:27" ht="14.25" customHeight="1">
      <c r="A191" s="145" t="s">
        <v>10</v>
      </c>
      <c r="B191" s="32">
        <v>143012</v>
      </c>
      <c r="C191" s="32">
        <v>70735</v>
      </c>
      <c r="D191" s="32">
        <v>72277</v>
      </c>
      <c r="E191" s="11"/>
      <c r="F191" s="32">
        <v>141366</v>
      </c>
      <c r="G191" s="32">
        <v>69751</v>
      </c>
      <c r="H191" s="32">
        <v>71615</v>
      </c>
      <c r="J191" s="32">
        <v>1646</v>
      </c>
      <c r="K191" s="52">
        <v>984</v>
      </c>
      <c r="L191" s="52">
        <v>662</v>
      </c>
    </row>
    <row r="192" spans="1:27">
      <c r="A192" s="145" t="s">
        <v>11</v>
      </c>
      <c r="B192" s="148">
        <v>0</v>
      </c>
      <c r="C192" s="148">
        <v>0</v>
      </c>
      <c r="D192" s="148">
        <v>0</v>
      </c>
      <c r="E192" s="148"/>
      <c r="F192" s="148">
        <v>0</v>
      </c>
      <c r="G192" s="148">
        <v>0</v>
      </c>
      <c r="H192" s="148">
        <v>0</v>
      </c>
      <c r="I192" s="148">
        <v>0</v>
      </c>
      <c r="J192" s="148">
        <v>0</v>
      </c>
      <c r="K192" s="148">
        <v>0</v>
      </c>
      <c r="L192" s="148">
        <v>0</v>
      </c>
    </row>
    <row r="193" spans="1:27" ht="14.25" customHeight="1">
      <c r="A193" s="136" t="s">
        <v>47</v>
      </c>
      <c r="B193" s="32">
        <v>237546</v>
      </c>
      <c r="C193" s="32">
        <v>117841</v>
      </c>
      <c r="D193" s="32">
        <v>119705</v>
      </c>
      <c r="F193" s="32">
        <v>236188</v>
      </c>
      <c r="G193" s="32">
        <v>116994</v>
      </c>
      <c r="H193" s="32">
        <v>119194</v>
      </c>
      <c r="J193" s="32">
        <v>1358</v>
      </c>
      <c r="K193" s="52">
        <v>847</v>
      </c>
      <c r="L193" s="52">
        <v>511</v>
      </c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</row>
    <row r="194" spans="1:27" ht="14.25" customHeight="1">
      <c r="A194" s="145" t="s">
        <v>10</v>
      </c>
      <c r="B194" s="32">
        <v>237546</v>
      </c>
      <c r="C194" s="32">
        <v>117841</v>
      </c>
      <c r="D194" s="32">
        <v>119705</v>
      </c>
      <c r="E194" s="11"/>
      <c r="F194" s="32">
        <v>236188</v>
      </c>
      <c r="G194" s="32">
        <v>116994</v>
      </c>
      <c r="H194" s="32">
        <v>119194</v>
      </c>
      <c r="J194" s="32">
        <v>1358</v>
      </c>
      <c r="K194" s="52">
        <v>847</v>
      </c>
      <c r="L194" s="52">
        <v>511</v>
      </c>
    </row>
    <row r="195" spans="1:27">
      <c r="A195" s="145" t="s">
        <v>11</v>
      </c>
      <c r="B195" s="148">
        <v>0</v>
      </c>
      <c r="C195" s="148">
        <v>0</v>
      </c>
      <c r="D195" s="148">
        <v>0</v>
      </c>
      <c r="E195" s="148"/>
      <c r="F195" s="148">
        <v>0</v>
      </c>
      <c r="G195" s="148">
        <v>0</v>
      </c>
      <c r="H195" s="148">
        <v>0</v>
      </c>
      <c r="I195" s="148">
        <v>0</v>
      </c>
      <c r="J195" s="148">
        <v>0</v>
      </c>
      <c r="K195" s="148">
        <v>0</v>
      </c>
      <c r="L195" s="148">
        <v>0</v>
      </c>
    </row>
    <row r="196" spans="1:27" ht="14.25" customHeight="1">
      <c r="A196" s="136" t="s">
        <v>48</v>
      </c>
      <c r="B196" s="32">
        <v>75303</v>
      </c>
      <c r="C196" s="32">
        <v>38614</v>
      </c>
      <c r="D196" s="32">
        <v>36689</v>
      </c>
      <c r="F196" s="32">
        <v>60952</v>
      </c>
      <c r="G196" s="32">
        <v>31274</v>
      </c>
      <c r="H196" s="32">
        <v>29678</v>
      </c>
      <c r="J196" s="32">
        <v>14351</v>
      </c>
      <c r="K196" s="32">
        <v>7340</v>
      </c>
      <c r="L196" s="32">
        <v>7011</v>
      </c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</row>
    <row r="197" spans="1:27" ht="14.25" customHeight="1">
      <c r="A197" s="145" t="s">
        <v>10</v>
      </c>
      <c r="B197" s="32">
        <v>75303</v>
      </c>
      <c r="C197" s="32">
        <v>38614</v>
      </c>
      <c r="D197" s="32">
        <v>36689</v>
      </c>
      <c r="E197" s="11"/>
      <c r="F197" s="32">
        <v>60952</v>
      </c>
      <c r="G197" s="32">
        <v>31274</v>
      </c>
      <c r="H197" s="32">
        <v>29678</v>
      </c>
      <c r="J197" s="32">
        <v>14351</v>
      </c>
      <c r="K197" s="32">
        <v>7340</v>
      </c>
      <c r="L197" s="32">
        <v>7011</v>
      </c>
    </row>
    <row r="198" spans="1:27">
      <c r="A198" s="145" t="s">
        <v>11</v>
      </c>
      <c r="B198" s="148">
        <v>0</v>
      </c>
      <c r="C198" s="148">
        <v>0</v>
      </c>
      <c r="D198" s="148">
        <v>0</v>
      </c>
      <c r="E198" s="148"/>
      <c r="F198" s="148">
        <v>0</v>
      </c>
      <c r="G198" s="148">
        <v>0</v>
      </c>
      <c r="H198" s="148">
        <v>0</v>
      </c>
      <c r="I198" s="148">
        <v>0</v>
      </c>
      <c r="J198" s="148">
        <v>0</v>
      </c>
      <c r="K198" s="148">
        <v>0</v>
      </c>
      <c r="L198" s="148">
        <v>0</v>
      </c>
    </row>
    <row r="199" spans="1:27" ht="14.25" customHeight="1">
      <c r="A199" s="136" t="s">
        <v>296</v>
      </c>
      <c r="B199" s="32">
        <v>160446</v>
      </c>
      <c r="C199" s="32">
        <v>78421</v>
      </c>
      <c r="D199" s="32">
        <v>82025</v>
      </c>
      <c r="F199" s="32">
        <v>156913</v>
      </c>
      <c r="G199" s="32">
        <v>76589</v>
      </c>
      <c r="H199" s="32">
        <v>80324</v>
      </c>
      <c r="J199" s="32">
        <v>3533</v>
      </c>
      <c r="K199" s="32">
        <v>1832</v>
      </c>
      <c r="L199" s="32">
        <v>1701</v>
      </c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</row>
    <row r="200" spans="1:27" ht="14.25" customHeight="1">
      <c r="A200" s="145" t="s">
        <v>10</v>
      </c>
      <c r="B200" s="32">
        <v>160446</v>
      </c>
      <c r="C200" s="32">
        <v>78421</v>
      </c>
      <c r="D200" s="32">
        <v>82025</v>
      </c>
      <c r="E200" s="11"/>
      <c r="F200" s="32">
        <v>156913</v>
      </c>
      <c r="G200" s="32">
        <v>76589</v>
      </c>
      <c r="H200" s="32">
        <v>80324</v>
      </c>
      <c r="J200" s="32">
        <v>3533</v>
      </c>
      <c r="K200" s="32">
        <v>1832</v>
      </c>
      <c r="L200" s="32">
        <v>1701</v>
      </c>
    </row>
    <row r="201" spans="1:27">
      <c r="A201" s="145" t="s">
        <v>11</v>
      </c>
      <c r="B201" s="148">
        <v>0</v>
      </c>
      <c r="C201" s="148">
        <v>0</v>
      </c>
      <c r="D201" s="148">
        <v>0</v>
      </c>
      <c r="E201" s="148"/>
      <c r="F201" s="148">
        <v>0</v>
      </c>
      <c r="G201" s="148">
        <v>0</v>
      </c>
      <c r="H201" s="148">
        <v>0</v>
      </c>
      <c r="I201" s="148">
        <v>0</v>
      </c>
      <c r="J201" s="148">
        <v>0</v>
      </c>
      <c r="K201" s="148">
        <v>0</v>
      </c>
      <c r="L201" s="148">
        <v>0</v>
      </c>
    </row>
    <row r="202" spans="1:27" ht="14.25" customHeight="1">
      <c r="A202" s="136" t="s">
        <v>297</v>
      </c>
      <c r="B202" s="32">
        <v>235292</v>
      </c>
      <c r="C202" s="32">
        <v>116481</v>
      </c>
      <c r="D202" s="32">
        <v>118811</v>
      </c>
      <c r="F202" s="32">
        <v>233977</v>
      </c>
      <c r="G202" s="32">
        <v>115806</v>
      </c>
      <c r="H202" s="32">
        <v>118171</v>
      </c>
      <c r="J202" s="32">
        <v>3533</v>
      </c>
      <c r="K202" s="32">
        <v>1832</v>
      </c>
      <c r="L202" s="32">
        <v>1701</v>
      </c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</row>
    <row r="203" spans="1:27" ht="14.25" customHeight="1">
      <c r="A203" s="145" t="s">
        <v>10</v>
      </c>
      <c r="B203" s="32">
        <v>235292</v>
      </c>
      <c r="C203" s="32">
        <v>116481</v>
      </c>
      <c r="D203" s="32">
        <v>118811</v>
      </c>
      <c r="E203" s="11"/>
      <c r="F203" s="32">
        <v>233977</v>
      </c>
      <c r="G203" s="32">
        <v>115806</v>
      </c>
      <c r="H203" s="32">
        <v>118171</v>
      </c>
      <c r="J203" s="32">
        <v>3533</v>
      </c>
      <c r="K203" s="32">
        <v>1832</v>
      </c>
      <c r="L203" s="32">
        <v>1701</v>
      </c>
    </row>
    <row r="204" spans="1:27">
      <c r="A204" s="145" t="s">
        <v>11</v>
      </c>
      <c r="B204" s="148">
        <v>0</v>
      </c>
      <c r="C204" s="148">
        <v>0</v>
      </c>
      <c r="D204" s="148">
        <v>0</v>
      </c>
      <c r="E204" s="148"/>
      <c r="F204" s="148">
        <v>0</v>
      </c>
      <c r="G204" s="148">
        <v>0</v>
      </c>
      <c r="H204" s="148">
        <v>0</v>
      </c>
      <c r="I204" s="148">
        <v>0</v>
      </c>
      <c r="J204" s="148">
        <v>0</v>
      </c>
      <c r="K204" s="148">
        <v>0</v>
      </c>
      <c r="L204" s="148">
        <v>0</v>
      </c>
    </row>
    <row r="205" spans="1:27" ht="14.25" customHeight="1">
      <c r="A205" s="136" t="s">
        <v>298</v>
      </c>
      <c r="B205" s="32">
        <v>314299</v>
      </c>
      <c r="C205" s="32">
        <v>155543</v>
      </c>
      <c r="D205" s="32">
        <v>158756</v>
      </c>
      <c r="F205" s="32">
        <v>313579</v>
      </c>
      <c r="G205" s="32">
        <v>155153</v>
      </c>
      <c r="H205" s="32">
        <v>158426</v>
      </c>
      <c r="J205" s="52">
        <v>720</v>
      </c>
      <c r="K205" s="52">
        <v>390</v>
      </c>
      <c r="L205" s="52">
        <v>330</v>
      </c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</row>
    <row r="206" spans="1:27" ht="14.25" customHeight="1">
      <c r="A206" s="145" t="s">
        <v>10</v>
      </c>
      <c r="B206" s="32">
        <v>217076</v>
      </c>
      <c r="C206" s="32">
        <v>107117</v>
      </c>
      <c r="D206" s="32">
        <v>109959</v>
      </c>
      <c r="E206" s="11"/>
      <c r="F206" s="32">
        <v>216567</v>
      </c>
      <c r="G206" s="32">
        <v>106848</v>
      </c>
      <c r="H206" s="32">
        <v>109719</v>
      </c>
      <c r="J206" s="52">
        <v>509</v>
      </c>
      <c r="K206" s="52">
        <v>269</v>
      </c>
      <c r="L206" s="52">
        <v>240</v>
      </c>
    </row>
    <row r="207" spans="1:27">
      <c r="A207" s="145" t="s">
        <v>11</v>
      </c>
      <c r="B207" s="32">
        <v>97223</v>
      </c>
      <c r="C207" s="32">
        <v>48426</v>
      </c>
      <c r="D207" s="32">
        <v>48797</v>
      </c>
      <c r="F207" s="32">
        <v>97012</v>
      </c>
      <c r="G207" s="32">
        <v>48305</v>
      </c>
      <c r="H207" s="32">
        <v>48707</v>
      </c>
      <c r="J207" s="52">
        <v>211</v>
      </c>
      <c r="K207" s="52">
        <v>121</v>
      </c>
      <c r="L207" s="52">
        <v>90</v>
      </c>
    </row>
    <row r="208" spans="1:27" ht="14.25" customHeight="1">
      <c r="A208" s="136" t="s">
        <v>299</v>
      </c>
      <c r="B208" s="32">
        <v>283379</v>
      </c>
      <c r="C208" s="32">
        <v>140015</v>
      </c>
      <c r="D208" s="32">
        <v>143364</v>
      </c>
      <c r="F208" s="32">
        <v>281830</v>
      </c>
      <c r="G208" s="32">
        <v>139193</v>
      </c>
      <c r="H208" s="32">
        <v>142637</v>
      </c>
      <c r="J208" s="32">
        <v>1549</v>
      </c>
      <c r="K208" s="52">
        <v>822</v>
      </c>
      <c r="L208" s="52">
        <v>727</v>
      </c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</row>
    <row r="209" spans="1:27" ht="14.25" customHeight="1">
      <c r="A209" s="145" t="s">
        <v>10</v>
      </c>
      <c r="B209" s="32">
        <v>265748</v>
      </c>
      <c r="C209" s="32">
        <v>130986</v>
      </c>
      <c r="D209" s="32">
        <v>134762</v>
      </c>
      <c r="E209" s="11"/>
      <c r="F209" s="32">
        <v>264266</v>
      </c>
      <c r="G209" s="32">
        <v>130216</v>
      </c>
      <c r="H209" s="32">
        <v>134050</v>
      </c>
      <c r="J209" s="32">
        <v>1482</v>
      </c>
      <c r="K209" s="52">
        <v>770</v>
      </c>
      <c r="L209" s="52">
        <v>712</v>
      </c>
    </row>
    <row r="210" spans="1:27">
      <c r="A210" s="145" t="s">
        <v>11</v>
      </c>
      <c r="B210" s="32">
        <v>17631</v>
      </c>
      <c r="C210" s="32">
        <v>9029</v>
      </c>
      <c r="D210" s="32">
        <v>8602</v>
      </c>
      <c r="F210" s="32">
        <v>17564</v>
      </c>
      <c r="G210" s="32">
        <v>8977</v>
      </c>
      <c r="H210" s="32">
        <v>8587</v>
      </c>
      <c r="J210" s="52">
        <v>67</v>
      </c>
      <c r="K210" s="52">
        <v>52</v>
      </c>
      <c r="L210" s="52">
        <v>15</v>
      </c>
    </row>
    <row r="211" spans="1:27" ht="14.25" customHeight="1">
      <c r="A211" s="136" t="s">
        <v>49</v>
      </c>
      <c r="B211" s="32">
        <v>244676</v>
      </c>
      <c r="C211" s="32">
        <v>120846</v>
      </c>
      <c r="D211" s="32">
        <v>123830</v>
      </c>
      <c r="F211" s="32">
        <v>240860</v>
      </c>
      <c r="G211" s="32">
        <v>118337</v>
      </c>
      <c r="H211" s="32">
        <v>122523</v>
      </c>
      <c r="J211" s="32">
        <v>3816</v>
      </c>
      <c r="K211" s="32">
        <v>2509</v>
      </c>
      <c r="L211" s="32">
        <v>1307</v>
      </c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</row>
    <row r="212" spans="1:27" ht="14.25" customHeight="1">
      <c r="A212" s="145" t="s">
        <v>10</v>
      </c>
      <c r="B212" s="32">
        <v>206897</v>
      </c>
      <c r="C212" s="32">
        <v>101758</v>
      </c>
      <c r="D212" s="32">
        <v>105139</v>
      </c>
      <c r="E212" s="11"/>
      <c r="F212" s="32">
        <v>203147</v>
      </c>
      <c r="G212" s="32">
        <v>99304</v>
      </c>
      <c r="H212" s="32">
        <v>103843</v>
      </c>
      <c r="J212" s="32">
        <v>3750</v>
      </c>
      <c r="K212" s="32">
        <v>2454</v>
      </c>
      <c r="L212" s="32">
        <v>1296</v>
      </c>
    </row>
    <row r="213" spans="1:27">
      <c r="A213" s="145" t="s">
        <v>11</v>
      </c>
      <c r="B213" s="32">
        <v>37779</v>
      </c>
      <c r="C213" s="32">
        <v>19088</v>
      </c>
      <c r="D213" s="32">
        <v>18691</v>
      </c>
      <c r="F213" s="32">
        <v>37713</v>
      </c>
      <c r="G213" s="32">
        <v>19033</v>
      </c>
      <c r="H213" s="32">
        <v>18680</v>
      </c>
      <c r="J213" s="52">
        <v>66</v>
      </c>
      <c r="K213" s="52">
        <v>55</v>
      </c>
      <c r="L213" s="52">
        <v>11</v>
      </c>
    </row>
    <row r="214" spans="1:27" ht="14.25" customHeight="1">
      <c r="A214" s="136" t="s">
        <v>300</v>
      </c>
      <c r="B214" s="32">
        <v>417334</v>
      </c>
      <c r="C214" s="32">
        <v>208040</v>
      </c>
      <c r="D214" s="32">
        <v>209294</v>
      </c>
      <c r="F214" s="32">
        <v>416128</v>
      </c>
      <c r="G214" s="32">
        <v>207242</v>
      </c>
      <c r="H214" s="32">
        <v>208886</v>
      </c>
      <c r="J214" s="32">
        <v>1206</v>
      </c>
      <c r="K214" s="52">
        <v>798</v>
      </c>
      <c r="L214" s="52">
        <v>408</v>
      </c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</row>
    <row r="215" spans="1:27" ht="14.25" customHeight="1">
      <c r="A215" s="145" t="s">
        <v>10</v>
      </c>
      <c r="B215" s="32">
        <v>394882</v>
      </c>
      <c r="C215" s="32">
        <v>196707</v>
      </c>
      <c r="D215" s="32">
        <v>198175</v>
      </c>
      <c r="E215" s="11"/>
      <c r="F215" s="32">
        <v>393726</v>
      </c>
      <c r="G215" s="32">
        <v>195952</v>
      </c>
      <c r="H215" s="32">
        <v>197774</v>
      </c>
      <c r="J215" s="32">
        <v>1156</v>
      </c>
      <c r="K215" s="52">
        <v>755</v>
      </c>
      <c r="L215" s="52">
        <v>401</v>
      </c>
    </row>
    <row r="216" spans="1:27">
      <c r="A216" s="145" t="s">
        <v>11</v>
      </c>
      <c r="B216" s="32">
        <v>22452</v>
      </c>
      <c r="C216" s="32">
        <v>11333</v>
      </c>
      <c r="D216" s="32">
        <v>11119</v>
      </c>
      <c r="F216" s="32">
        <v>22402</v>
      </c>
      <c r="G216" s="32">
        <v>11290</v>
      </c>
      <c r="H216" s="32">
        <v>11112</v>
      </c>
      <c r="J216" s="52">
        <v>50</v>
      </c>
      <c r="K216" s="52">
        <v>43</v>
      </c>
      <c r="L216" s="52">
        <v>7</v>
      </c>
    </row>
    <row r="217" spans="1:27" ht="14.25" customHeight="1">
      <c r="A217" s="136" t="s">
        <v>301</v>
      </c>
      <c r="B217" s="32">
        <v>208060</v>
      </c>
      <c r="C217" s="32">
        <v>103410</v>
      </c>
      <c r="D217" s="32">
        <v>104650</v>
      </c>
      <c r="F217" s="32">
        <v>206690</v>
      </c>
      <c r="G217" s="32">
        <v>102423</v>
      </c>
      <c r="H217" s="32">
        <v>104267</v>
      </c>
      <c r="J217" s="32">
        <v>1370</v>
      </c>
      <c r="K217" s="52">
        <v>987</v>
      </c>
      <c r="L217" s="52">
        <v>383</v>
      </c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</row>
    <row r="218" spans="1:27" ht="14.25" customHeight="1">
      <c r="A218" s="145" t="s">
        <v>10</v>
      </c>
      <c r="B218" s="32">
        <v>208060</v>
      </c>
      <c r="C218" s="32">
        <v>103410</v>
      </c>
      <c r="D218" s="32">
        <v>104650</v>
      </c>
      <c r="E218" s="11"/>
      <c r="F218" s="32">
        <v>206690</v>
      </c>
      <c r="G218" s="32">
        <v>102423</v>
      </c>
      <c r="H218" s="32">
        <v>104267</v>
      </c>
      <c r="J218" s="32">
        <v>1370</v>
      </c>
      <c r="K218" s="52">
        <v>987</v>
      </c>
      <c r="L218" s="52">
        <v>383</v>
      </c>
    </row>
    <row r="219" spans="1:27">
      <c r="A219" s="145" t="s">
        <v>11</v>
      </c>
      <c r="B219" s="148">
        <v>0</v>
      </c>
      <c r="C219" s="148">
        <v>0</v>
      </c>
      <c r="D219" s="148">
        <v>0</v>
      </c>
      <c r="E219" s="148"/>
      <c r="F219" s="148">
        <v>0</v>
      </c>
      <c r="G219" s="148">
        <v>0</v>
      </c>
      <c r="H219" s="148">
        <v>0</v>
      </c>
      <c r="I219" s="148">
        <v>0</v>
      </c>
      <c r="J219" s="148">
        <v>0</v>
      </c>
      <c r="K219" s="148">
        <v>0</v>
      </c>
      <c r="L219" s="148">
        <v>0</v>
      </c>
    </row>
    <row r="220" spans="1:27" ht="14.25" customHeight="1">
      <c r="A220" s="136" t="s">
        <v>302</v>
      </c>
      <c r="B220" s="32">
        <v>196224</v>
      </c>
      <c r="C220" s="32">
        <v>96846</v>
      </c>
      <c r="D220" s="32">
        <v>99378</v>
      </c>
      <c r="F220" s="32">
        <v>194283</v>
      </c>
      <c r="G220" s="32">
        <v>95910</v>
      </c>
      <c r="H220" s="32">
        <v>98373</v>
      </c>
      <c r="J220" s="32">
        <v>1941</v>
      </c>
      <c r="K220" s="52">
        <v>936</v>
      </c>
      <c r="L220" s="32">
        <v>1005</v>
      </c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</row>
    <row r="221" spans="1:27" ht="14.25" customHeight="1">
      <c r="A221" s="145" t="s">
        <v>10</v>
      </c>
      <c r="B221" s="32">
        <v>196224</v>
      </c>
      <c r="C221" s="32">
        <v>96846</v>
      </c>
      <c r="D221" s="32">
        <v>99378</v>
      </c>
      <c r="E221" s="11"/>
      <c r="F221" s="32">
        <v>194283</v>
      </c>
      <c r="G221" s="32">
        <v>95910</v>
      </c>
      <c r="H221" s="32">
        <v>98373</v>
      </c>
      <c r="J221" s="32">
        <v>1941</v>
      </c>
      <c r="K221" s="52">
        <v>936</v>
      </c>
      <c r="L221" s="32">
        <v>1005</v>
      </c>
    </row>
    <row r="222" spans="1:27">
      <c r="A222" s="145" t="s">
        <v>11</v>
      </c>
      <c r="B222" s="148">
        <v>0</v>
      </c>
      <c r="C222" s="148">
        <v>0</v>
      </c>
      <c r="D222" s="148">
        <v>0</v>
      </c>
      <c r="E222" s="148"/>
      <c r="F222" s="148">
        <v>0</v>
      </c>
      <c r="G222" s="148">
        <v>0</v>
      </c>
      <c r="H222" s="148">
        <v>0</v>
      </c>
      <c r="I222" s="148">
        <v>0</v>
      </c>
      <c r="J222" s="148">
        <v>0</v>
      </c>
      <c r="K222" s="148">
        <v>0</v>
      </c>
      <c r="L222" s="148">
        <v>0</v>
      </c>
    </row>
    <row r="223" spans="1:27" s="139" customFormat="1" ht="14.25" customHeight="1">
      <c r="A223" s="136" t="s">
        <v>276</v>
      </c>
      <c r="B223" s="21">
        <f>B224+B225</f>
        <v>177924</v>
      </c>
      <c r="C223" s="21">
        <f t="shared" ref="C223:L223" si="6">C224+C225</f>
        <v>87529</v>
      </c>
      <c r="D223" s="21">
        <f t="shared" si="6"/>
        <v>90395</v>
      </c>
      <c r="E223" s="21"/>
      <c r="F223" s="21">
        <f t="shared" si="6"/>
        <v>175688</v>
      </c>
      <c r="G223" s="21">
        <f t="shared" si="6"/>
        <v>86169</v>
      </c>
      <c r="H223" s="21">
        <f t="shared" si="6"/>
        <v>89519</v>
      </c>
      <c r="I223" s="21">
        <f t="shared" si="6"/>
        <v>0</v>
      </c>
      <c r="J223" s="21">
        <f t="shared" si="6"/>
        <v>2236</v>
      </c>
      <c r="K223" s="21">
        <f t="shared" si="6"/>
        <v>1360</v>
      </c>
      <c r="L223" s="21">
        <f t="shared" si="6"/>
        <v>876</v>
      </c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</row>
    <row r="224" spans="1:27" s="139" customFormat="1" ht="14.25" customHeight="1">
      <c r="A224" s="150" t="s">
        <v>10</v>
      </c>
      <c r="B224" s="21">
        <f>B227+B230</f>
        <v>177924</v>
      </c>
      <c r="C224" s="21">
        <f t="shared" ref="C224:L224" si="7">C227+C230</f>
        <v>87529</v>
      </c>
      <c r="D224" s="21">
        <f t="shared" si="7"/>
        <v>90395</v>
      </c>
      <c r="E224" s="21"/>
      <c r="F224" s="21">
        <f t="shared" si="7"/>
        <v>175688</v>
      </c>
      <c r="G224" s="21">
        <f t="shared" si="7"/>
        <v>86169</v>
      </c>
      <c r="H224" s="21">
        <f t="shared" si="7"/>
        <v>89519</v>
      </c>
      <c r="I224" s="21">
        <f t="shared" si="7"/>
        <v>0</v>
      </c>
      <c r="J224" s="21">
        <f t="shared" si="7"/>
        <v>2236</v>
      </c>
      <c r="K224" s="21">
        <f t="shared" si="7"/>
        <v>1360</v>
      </c>
      <c r="L224" s="21">
        <f t="shared" si="7"/>
        <v>876</v>
      </c>
    </row>
    <row r="225" spans="1:27" s="139" customFormat="1">
      <c r="A225" s="150" t="s">
        <v>11</v>
      </c>
      <c r="B225" s="152">
        <v>0</v>
      </c>
      <c r="C225" s="152">
        <v>0</v>
      </c>
      <c r="D225" s="152">
        <v>0</v>
      </c>
      <c r="E225" s="152"/>
      <c r="F225" s="152">
        <v>0</v>
      </c>
      <c r="G225" s="152">
        <v>0</v>
      </c>
      <c r="H225" s="152">
        <v>0</v>
      </c>
      <c r="I225" s="152">
        <v>0</v>
      </c>
      <c r="J225" s="152">
        <v>0</v>
      </c>
      <c r="K225" s="152">
        <v>0</v>
      </c>
      <c r="L225" s="152">
        <v>0</v>
      </c>
    </row>
    <row r="226" spans="1:27" s="88" customFormat="1" ht="14.25" customHeight="1">
      <c r="A226" s="179" t="s">
        <v>277</v>
      </c>
      <c r="B226" s="42">
        <v>66191</v>
      </c>
      <c r="C226" s="42">
        <v>31797</v>
      </c>
      <c r="D226" s="42">
        <v>34394</v>
      </c>
      <c r="F226" s="42">
        <v>64879</v>
      </c>
      <c r="G226" s="42">
        <v>31122</v>
      </c>
      <c r="H226" s="42">
        <v>33757</v>
      </c>
      <c r="J226" s="42">
        <v>1312</v>
      </c>
      <c r="K226" s="88">
        <v>675</v>
      </c>
      <c r="L226" s="88">
        <v>637</v>
      </c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</row>
    <row r="227" spans="1:27" s="88" customFormat="1" ht="14.25" customHeight="1">
      <c r="A227" s="157" t="s">
        <v>10</v>
      </c>
      <c r="B227" s="42">
        <v>66191</v>
      </c>
      <c r="C227" s="42">
        <v>31797</v>
      </c>
      <c r="D227" s="42">
        <v>34394</v>
      </c>
      <c r="E227" s="12"/>
      <c r="F227" s="42">
        <v>64879</v>
      </c>
      <c r="G227" s="42">
        <v>31122</v>
      </c>
      <c r="H227" s="42">
        <v>33757</v>
      </c>
      <c r="J227" s="42">
        <v>1312</v>
      </c>
      <c r="K227" s="88">
        <v>675</v>
      </c>
      <c r="L227" s="88">
        <v>637</v>
      </c>
    </row>
    <row r="228" spans="1:27" s="88" customFormat="1">
      <c r="A228" s="157" t="s">
        <v>11</v>
      </c>
      <c r="B228" s="159">
        <v>0</v>
      </c>
      <c r="C228" s="159">
        <v>0</v>
      </c>
      <c r="D228" s="159">
        <v>0</v>
      </c>
      <c r="E228" s="159"/>
      <c r="F228" s="159">
        <v>0</v>
      </c>
      <c r="G228" s="159">
        <v>0</v>
      </c>
      <c r="H228" s="159">
        <v>0</v>
      </c>
      <c r="I228" s="159">
        <v>0</v>
      </c>
      <c r="J228" s="159">
        <v>0</v>
      </c>
      <c r="K228" s="159">
        <v>0</v>
      </c>
      <c r="L228" s="159">
        <v>0</v>
      </c>
    </row>
    <row r="229" spans="1:27" s="88" customFormat="1" ht="14.25" customHeight="1">
      <c r="A229" s="157" t="s">
        <v>278</v>
      </c>
      <c r="B229" s="42">
        <v>111733</v>
      </c>
      <c r="C229" s="42">
        <v>55732</v>
      </c>
      <c r="D229" s="42">
        <v>56001</v>
      </c>
      <c r="F229" s="42">
        <v>110809</v>
      </c>
      <c r="G229" s="42">
        <v>55047</v>
      </c>
      <c r="H229" s="42">
        <v>55762</v>
      </c>
      <c r="J229" s="88">
        <v>924</v>
      </c>
      <c r="K229" s="88">
        <v>685</v>
      </c>
      <c r="L229" s="88">
        <v>239</v>
      </c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  <c r="AA229" s="158"/>
    </row>
    <row r="230" spans="1:27" s="88" customFormat="1" ht="14.25" customHeight="1">
      <c r="A230" s="157" t="s">
        <v>10</v>
      </c>
      <c r="B230" s="42">
        <v>111733</v>
      </c>
      <c r="C230" s="42">
        <v>55732</v>
      </c>
      <c r="D230" s="42">
        <v>56001</v>
      </c>
      <c r="E230" s="12"/>
      <c r="F230" s="42">
        <v>110809</v>
      </c>
      <c r="G230" s="42">
        <v>55047</v>
      </c>
      <c r="H230" s="42">
        <v>55762</v>
      </c>
      <c r="J230" s="88">
        <v>924</v>
      </c>
      <c r="K230" s="88">
        <v>685</v>
      </c>
      <c r="L230" s="88">
        <v>239</v>
      </c>
    </row>
    <row r="231" spans="1:27" s="88" customFormat="1">
      <c r="A231" s="157" t="s">
        <v>11</v>
      </c>
      <c r="B231" s="159">
        <v>0</v>
      </c>
      <c r="C231" s="159">
        <v>0</v>
      </c>
      <c r="D231" s="159">
        <v>0</v>
      </c>
      <c r="E231" s="159"/>
      <c r="F231" s="159">
        <v>0</v>
      </c>
      <c r="G231" s="159">
        <v>0</v>
      </c>
      <c r="H231" s="159">
        <v>0</v>
      </c>
      <c r="I231" s="159">
        <v>0</v>
      </c>
      <c r="J231" s="159">
        <v>0</v>
      </c>
      <c r="K231" s="159">
        <v>0</v>
      </c>
      <c r="L231" s="159">
        <v>0</v>
      </c>
    </row>
    <row r="232" spans="1:27" ht="14.25" customHeight="1">
      <c r="A232" s="136" t="s">
        <v>50</v>
      </c>
      <c r="B232" s="32">
        <v>204673</v>
      </c>
      <c r="C232" s="32">
        <v>101871</v>
      </c>
      <c r="D232" s="32">
        <v>102802</v>
      </c>
      <c r="F232" s="32">
        <v>201849</v>
      </c>
      <c r="G232" s="32">
        <v>100565</v>
      </c>
      <c r="H232" s="32">
        <v>101284</v>
      </c>
      <c r="J232" s="32">
        <v>2824</v>
      </c>
      <c r="K232" s="32">
        <v>1306</v>
      </c>
      <c r="L232" s="32">
        <v>1518</v>
      </c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</row>
    <row r="233" spans="1:27" ht="14.25" customHeight="1">
      <c r="A233" s="145" t="s">
        <v>10</v>
      </c>
      <c r="B233" s="32">
        <v>161090</v>
      </c>
      <c r="C233" s="32">
        <v>80208</v>
      </c>
      <c r="D233" s="32">
        <v>80882</v>
      </c>
      <c r="E233" s="11"/>
      <c r="F233" s="32">
        <v>159429</v>
      </c>
      <c r="G233" s="32">
        <v>79413</v>
      </c>
      <c r="H233" s="32">
        <v>80016</v>
      </c>
      <c r="J233" s="32">
        <v>1661</v>
      </c>
      <c r="K233" s="52">
        <v>795</v>
      </c>
      <c r="L233" s="52">
        <v>866</v>
      </c>
    </row>
    <row r="234" spans="1:27">
      <c r="A234" s="145" t="s">
        <v>11</v>
      </c>
      <c r="B234" s="32">
        <v>43583</v>
      </c>
      <c r="C234" s="32">
        <v>21663</v>
      </c>
      <c r="D234" s="32">
        <v>21920</v>
      </c>
      <c r="F234" s="32">
        <v>42420</v>
      </c>
      <c r="G234" s="32">
        <v>21152</v>
      </c>
      <c r="H234" s="32">
        <v>21268</v>
      </c>
      <c r="J234" s="32">
        <v>1163</v>
      </c>
      <c r="K234" s="52">
        <v>511</v>
      </c>
      <c r="L234" s="52">
        <v>652</v>
      </c>
    </row>
    <row r="235" spans="1:27" ht="14.25" customHeight="1">
      <c r="A235" s="140" t="s">
        <v>251</v>
      </c>
      <c r="B235" s="32">
        <v>105610</v>
      </c>
      <c r="C235" s="32">
        <v>53136</v>
      </c>
      <c r="D235" s="32">
        <v>52474</v>
      </c>
      <c r="F235" s="32">
        <v>102727</v>
      </c>
      <c r="G235" s="32">
        <v>51440</v>
      </c>
      <c r="H235" s="32">
        <v>51287</v>
      </c>
      <c r="J235" s="32">
        <v>2883</v>
      </c>
      <c r="K235" s="32">
        <v>1696</v>
      </c>
      <c r="L235" s="32">
        <v>1187</v>
      </c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</row>
    <row r="236" spans="1:27" ht="14.25" customHeight="1">
      <c r="A236" s="145" t="s">
        <v>10</v>
      </c>
      <c r="B236" s="32">
        <v>45560</v>
      </c>
      <c r="C236" s="32">
        <v>22745</v>
      </c>
      <c r="D236" s="32">
        <v>22815</v>
      </c>
      <c r="E236" s="11"/>
      <c r="F236" s="32">
        <v>43126</v>
      </c>
      <c r="G236" s="32">
        <v>21335</v>
      </c>
      <c r="H236" s="32">
        <v>21791</v>
      </c>
      <c r="J236" s="32">
        <v>2434</v>
      </c>
      <c r="K236" s="32">
        <v>1410</v>
      </c>
      <c r="L236" s="32">
        <v>1024</v>
      </c>
    </row>
    <row r="237" spans="1:27">
      <c r="A237" s="145" t="s">
        <v>11</v>
      </c>
      <c r="B237" s="32">
        <v>60050</v>
      </c>
      <c r="C237" s="32">
        <v>30391</v>
      </c>
      <c r="D237" s="32">
        <v>29659</v>
      </c>
      <c r="F237" s="32">
        <v>59601</v>
      </c>
      <c r="G237" s="32">
        <v>30105</v>
      </c>
      <c r="H237" s="32">
        <v>29496</v>
      </c>
      <c r="J237" s="52">
        <v>449</v>
      </c>
      <c r="K237" s="52">
        <v>286</v>
      </c>
      <c r="L237" s="52">
        <v>163</v>
      </c>
    </row>
    <row r="238" spans="1:27" ht="14.25" customHeight="1">
      <c r="A238" s="140" t="s">
        <v>250</v>
      </c>
      <c r="B238" s="32">
        <v>76087</v>
      </c>
      <c r="C238" s="32">
        <v>37132</v>
      </c>
      <c r="D238" s="32">
        <v>38955</v>
      </c>
      <c r="F238" s="32">
        <v>74661</v>
      </c>
      <c r="G238" s="32">
        <v>36515</v>
      </c>
      <c r="H238" s="32">
        <v>38146</v>
      </c>
      <c r="J238" s="32">
        <v>1426</v>
      </c>
      <c r="K238" s="52">
        <v>617</v>
      </c>
      <c r="L238" s="52">
        <v>809</v>
      </c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</row>
    <row r="239" spans="1:27" ht="14.25" customHeight="1">
      <c r="A239" s="145" t="s">
        <v>10</v>
      </c>
      <c r="B239" s="32">
        <v>33267</v>
      </c>
      <c r="C239" s="32">
        <v>16058</v>
      </c>
      <c r="D239" s="32">
        <v>17209</v>
      </c>
      <c r="E239" s="11"/>
      <c r="F239" s="32">
        <v>32125</v>
      </c>
      <c r="G239" s="32">
        <v>15574</v>
      </c>
      <c r="H239" s="32">
        <v>16551</v>
      </c>
      <c r="J239" s="32">
        <v>1142</v>
      </c>
      <c r="K239" s="52">
        <v>484</v>
      </c>
      <c r="L239" s="52">
        <v>658</v>
      </c>
    </row>
    <row r="240" spans="1:27">
      <c r="A240" s="145" t="s">
        <v>11</v>
      </c>
      <c r="B240" s="32">
        <v>42820</v>
      </c>
      <c r="C240" s="32">
        <v>21074</v>
      </c>
      <c r="D240" s="32">
        <v>21746</v>
      </c>
      <c r="F240" s="32">
        <v>42536</v>
      </c>
      <c r="G240" s="32">
        <v>20941</v>
      </c>
      <c r="H240" s="32">
        <v>21595</v>
      </c>
      <c r="J240" s="52">
        <v>284</v>
      </c>
      <c r="K240" s="52">
        <v>133</v>
      </c>
      <c r="L240" s="52">
        <v>151</v>
      </c>
    </row>
    <row r="241" spans="1:27" ht="14.25" customHeight="1">
      <c r="A241" s="136" t="s">
        <v>51</v>
      </c>
      <c r="B241" s="32">
        <v>76411</v>
      </c>
      <c r="C241" s="32">
        <v>37034</v>
      </c>
      <c r="D241" s="32">
        <v>39377</v>
      </c>
      <c r="F241" s="32">
        <v>74341</v>
      </c>
      <c r="G241" s="32">
        <v>35970</v>
      </c>
      <c r="H241" s="32">
        <v>38371</v>
      </c>
      <c r="J241" s="32">
        <v>2070</v>
      </c>
      <c r="K241" s="32">
        <v>1064</v>
      </c>
      <c r="L241" s="32">
        <v>1006</v>
      </c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</row>
    <row r="242" spans="1:27" ht="14.25" customHeight="1">
      <c r="A242" s="145" t="s">
        <v>10</v>
      </c>
      <c r="B242" s="89">
        <v>26798</v>
      </c>
      <c r="C242" s="89">
        <v>12634</v>
      </c>
      <c r="D242" s="89">
        <v>14164</v>
      </c>
      <c r="E242" s="11"/>
      <c r="F242" s="89">
        <v>26194</v>
      </c>
      <c r="G242" s="89">
        <v>12270</v>
      </c>
      <c r="H242" s="89">
        <v>13924</v>
      </c>
      <c r="I242" s="113"/>
      <c r="J242" s="113">
        <v>604</v>
      </c>
      <c r="K242" s="113">
        <v>364</v>
      </c>
      <c r="L242" s="113">
        <v>240</v>
      </c>
    </row>
    <row r="243" spans="1:27">
      <c r="A243" s="162" t="s">
        <v>11</v>
      </c>
      <c r="B243" s="56">
        <v>49613</v>
      </c>
      <c r="C243" s="56">
        <v>24400</v>
      </c>
      <c r="D243" s="56">
        <v>25213</v>
      </c>
      <c r="E243" s="81"/>
      <c r="F243" s="56">
        <v>48147</v>
      </c>
      <c r="G243" s="56">
        <v>23700</v>
      </c>
      <c r="H243" s="56">
        <v>24447</v>
      </c>
      <c r="I243" s="81"/>
      <c r="J243" s="56">
        <v>1466</v>
      </c>
      <c r="K243" s="81">
        <v>700</v>
      </c>
      <c r="L243" s="81">
        <v>766</v>
      </c>
    </row>
    <row r="244" spans="1:27">
      <c r="A244" s="145"/>
    </row>
    <row r="245" spans="1:27">
      <c r="A245" s="145"/>
    </row>
    <row r="246" spans="1:27">
      <c r="A246" s="145" t="s">
        <v>66</v>
      </c>
    </row>
    <row r="247" spans="1:27" ht="14.25" customHeight="1">
      <c r="A247" s="130" t="s">
        <v>152</v>
      </c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</row>
    <row r="248" spans="1:27" ht="14.25" customHeight="1">
      <c r="A248" s="201" t="s">
        <v>146</v>
      </c>
      <c r="B248" s="173" t="s">
        <v>19</v>
      </c>
      <c r="C248" s="173"/>
      <c r="D248" s="173"/>
      <c r="E248" s="167"/>
      <c r="F248" s="173" t="s">
        <v>8</v>
      </c>
      <c r="G248" s="173"/>
      <c r="H248" s="173"/>
      <c r="I248" s="168"/>
      <c r="J248" s="174" t="s">
        <v>7</v>
      </c>
      <c r="K248" s="174"/>
      <c r="L248" s="174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</row>
    <row r="249" spans="1:27" ht="14.25" customHeight="1">
      <c r="A249" s="204"/>
      <c r="B249" s="134" t="s">
        <v>20</v>
      </c>
      <c r="C249" s="135" t="s">
        <v>21</v>
      </c>
      <c r="D249" s="135" t="s">
        <v>22</v>
      </c>
      <c r="E249" s="135"/>
      <c r="F249" s="134" t="s">
        <v>20</v>
      </c>
      <c r="G249" s="135" t="s">
        <v>21</v>
      </c>
      <c r="H249" s="135" t="s">
        <v>22</v>
      </c>
      <c r="I249" s="135"/>
      <c r="J249" s="135" t="s">
        <v>20</v>
      </c>
      <c r="K249" s="135" t="s">
        <v>3</v>
      </c>
      <c r="L249" s="135" t="s">
        <v>4</v>
      </c>
    </row>
    <row r="250" spans="1:27" s="139" customFormat="1" ht="14.25" customHeight="1">
      <c r="A250" s="169" t="s">
        <v>145</v>
      </c>
      <c r="B250" s="175">
        <f>B251+B254+B257+B260+B263+B266+B269+B272+B275+B278+B281+B284+B287+B290+B293+B296+B299+B302</f>
        <v>1659040</v>
      </c>
      <c r="C250" s="175">
        <f t="shared" ref="C250:L250" si="8">C251+C254+C257+C260+C263+C266+C269+C272+C275+C278+C281+C284+C287+C290+C293+C296+C299+C302</f>
        <v>790685</v>
      </c>
      <c r="D250" s="175">
        <f t="shared" si="8"/>
        <v>868355</v>
      </c>
      <c r="E250" s="175"/>
      <c r="F250" s="175">
        <f t="shared" si="8"/>
        <v>1600939</v>
      </c>
      <c r="G250" s="175">
        <f t="shared" si="8"/>
        <v>762314</v>
      </c>
      <c r="H250" s="175">
        <f t="shared" si="8"/>
        <v>838625</v>
      </c>
      <c r="I250" s="175">
        <f t="shared" si="8"/>
        <v>0</v>
      </c>
      <c r="J250" s="175">
        <f t="shared" si="8"/>
        <v>58101</v>
      </c>
      <c r="K250" s="175">
        <f t="shared" si="8"/>
        <v>28371</v>
      </c>
      <c r="L250" s="175">
        <f t="shared" si="8"/>
        <v>29730</v>
      </c>
    </row>
    <row r="251" spans="1:27" ht="14.25" customHeight="1">
      <c r="A251" s="136" t="s">
        <v>88</v>
      </c>
      <c r="B251" s="32">
        <v>113114</v>
      </c>
      <c r="C251" s="32">
        <v>52488</v>
      </c>
      <c r="D251" s="32">
        <v>60626</v>
      </c>
      <c r="E251" s="180"/>
      <c r="F251" s="32">
        <v>109239</v>
      </c>
      <c r="G251" s="32">
        <v>50878</v>
      </c>
      <c r="H251" s="32">
        <v>58361</v>
      </c>
      <c r="I251" s="180"/>
      <c r="J251" s="32">
        <v>3875</v>
      </c>
      <c r="K251" s="32">
        <v>1610</v>
      </c>
      <c r="L251" s="32">
        <v>2265</v>
      </c>
    </row>
    <row r="252" spans="1:27" ht="14.25" customHeight="1">
      <c r="A252" s="145" t="s">
        <v>10</v>
      </c>
      <c r="B252" s="32">
        <v>35227</v>
      </c>
      <c r="C252" s="32">
        <v>16448</v>
      </c>
      <c r="D252" s="32">
        <v>18779</v>
      </c>
      <c r="E252" s="180"/>
      <c r="F252" s="32">
        <v>32779</v>
      </c>
      <c r="G252" s="32">
        <v>15239</v>
      </c>
      <c r="H252" s="32">
        <v>17540</v>
      </c>
      <c r="I252" s="180"/>
      <c r="J252" s="32">
        <v>2448</v>
      </c>
      <c r="K252" s="32">
        <v>1209</v>
      </c>
      <c r="L252" s="32">
        <v>1239</v>
      </c>
    </row>
    <row r="253" spans="1:27" ht="14.25" customHeight="1">
      <c r="A253" s="145" t="s">
        <v>11</v>
      </c>
      <c r="B253" s="32">
        <v>77887</v>
      </c>
      <c r="C253" s="32">
        <v>36040</v>
      </c>
      <c r="D253" s="32">
        <v>41847</v>
      </c>
      <c r="E253" s="180"/>
      <c r="F253" s="32">
        <v>76460</v>
      </c>
      <c r="G253" s="32">
        <v>35639</v>
      </c>
      <c r="H253" s="32">
        <v>40821</v>
      </c>
      <c r="I253" s="180"/>
      <c r="J253" s="32">
        <v>1427</v>
      </c>
      <c r="K253" s="52">
        <v>401</v>
      </c>
      <c r="L253" s="32">
        <v>1026</v>
      </c>
    </row>
    <row r="254" spans="1:27" ht="14.25" customHeight="1">
      <c r="A254" s="149" t="s">
        <v>53</v>
      </c>
      <c r="B254" s="32">
        <v>94895</v>
      </c>
      <c r="C254" s="32">
        <v>44709</v>
      </c>
      <c r="D254" s="32">
        <v>50186</v>
      </c>
      <c r="E254" s="180"/>
      <c r="F254" s="32">
        <v>92385</v>
      </c>
      <c r="G254" s="32">
        <v>43543</v>
      </c>
      <c r="H254" s="32">
        <v>48842</v>
      </c>
      <c r="I254" s="180"/>
      <c r="J254" s="32">
        <v>2510</v>
      </c>
      <c r="K254" s="32">
        <v>1166</v>
      </c>
      <c r="L254" s="32">
        <v>1344</v>
      </c>
    </row>
    <row r="255" spans="1:27" ht="14.25" customHeight="1">
      <c r="A255" s="145" t="s">
        <v>10</v>
      </c>
      <c r="B255" s="32">
        <v>61232</v>
      </c>
      <c r="C255" s="32">
        <v>28852</v>
      </c>
      <c r="D255" s="32">
        <v>32380</v>
      </c>
      <c r="E255" s="180"/>
      <c r="F255" s="32">
        <v>58765</v>
      </c>
      <c r="G255" s="32">
        <v>27717</v>
      </c>
      <c r="H255" s="32">
        <v>31048</v>
      </c>
      <c r="I255" s="180"/>
      <c r="J255" s="32">
        <v>2467</v>
      </c>
      <c r="K255" s="32">
        <v>1135</v>
      </c>
      <c r="L255" s="32">
        <v>1332</v>
      </c>
    </row>
    <row r="256" spans="1:27" ht="14.25" customHeight="1">
      <c r="A256" s="145" t="s">
        <v>11</v>
      </c>
      <c r="B256" s="32">
        <v>33663</v>
      </c>
      <c r="C256" s="32">
        <v>15857</v>
      </c>
      <c r="D256" s="32">
        <v>17806</v>
      </c>
      <c r="E256" s="180"/>
      <c r="F256" s="32">
        <v>33620</v>
      </c>
      <c r="G256" s="32">
        <v>15826</v>
      </c>
      <c r="H256" s="32">
        <v>17794</v>
      </c>
      <c r="I256" s="180"/>
      <c r="J256" s="52">
        <v>43</v>
      </c>
      <c r="K256" s="52">
        <v>31</v>
      </c>
      <c r="L256" s="52">
        <v>12</v>
      </c>
    </row>
    <row r="257" spans="1:12" ht="14.25" customHeight="1">
      <c r="A257" s="149" t="s">
        <v>54</v>
      </c>
      <c r="B257" s="32">
        <v>78862</v>
      </c>
      <c r="C257" s="32">
        <v>36986</v>
      </c>
      <c r="D257" s="32">
        <v>41876</v>
      </c>
      <c r="E257" s="180"/>
      <c r="F257" s="32">
        <v>74208</v>
      </c>
      <c r="G257" s="32">
        <v>35009</v>
      </c>
      <c r="H257" s="32">
        <v>39199</v>
      </c>
      <c r="I257" s="180"/>
      <c r="J257" s="32">
        <v>4654</v>
      </c>
      <c r="K257" s="32">
        <v>1977</v>
      </c>
      <c r="L257" s="32">
        <v>2677</v>
      </c>
    </row>
    <row r="258" spans="1:12" ht="14.25" customHeight="1">
      <c r="A258" s="145" t="s">
        <v>10</v>
      </c>
      <c r="B258" s="32">
        <v>47968</v>
      </c>
      <c r="C258" s="32">
        <v>22359</v>
      </c>
      <c r="D258" s="32">
        <v>25609</v>
      </c>
      <c r="E258" s="180"/>
      <c r="F258" s="32">
        <v>43945</v>
      </c>
      <c r="G258" s="32">
        <v>20608</v>
      </c>
      <c r="H258" s="32">
        <v>23337</v>
      </c>
      <c r="I258" s="180"/>
      <c r="J258" s="32">
        <v>4023</v>
      </c>
      <c r="K258" s="32">
        <v>1751</v>
      </c>
      <c r="L258" s="32">
        <v>2272</v>
      </c>
    </row>
    <row r="259" spans="1:12" ht="14.25" customHeight="1">
      <c r="A259" s="145" t="s">
        <v>11</v>
      </c>
      <c r="B259" s="32">
        <v>30894</v>
      </c>
      <c r="C259" s="32">
        <v>14627</v>
      </c>
      <c r="D259" s="32">
        <v>16267</v>
      </c>
      <c r="E259" s="180"/>
      <c r="F259" s="32">
        <v>30263</v>
      </c>
      <c r="G259" s="32">
        <v>14401</v>
      </c>
      <c r="H259" s="32">
        <v>15862</v>
      </c>
      <c r="I259" s="180"/>
      <c r="J259" s="52">
        <v>631</v>
      </c>
      <c r="K259" s="52">
        <v>226</v>
      </c>
      <c r="L259" s="52">
        <v>405</v>
      </c>
    </row>
    <row r="260" spans="1:12" ht="14.25" customHeight="1">
      <c r="A260" s="149" t="s">
        <v>303</v>
      </c>
      <c r="B260" s="32">
        <v>253122</v>
      </c>
      <c r="C260" s="32">
        <v>121277</v>
      </c>
      <c r="D260" s="32">
        <v>131845</v>
      </c>
      <c r="E260" s="180"/>
      <c r="F260" s="32">
        <v>250499</v>
      </c>
      <c r="G260" s="32">
        <v>119616</v>
      </c>
      <c r="H260" s="32">
        <v>130883</v>
      </c>
      <c r="I260" s="180"/>
      <c r="J260" s="32">
        <v>2623</v>
      </c>
      <c r="K260" s="32">
        <v>1661</v>
      </c>
      <c r="L260" s="52">
        <v>962</v>
      </c>
    </row>
    <row r="261" spans="1:12" ht="14.25" customHeight="1">
      <c r="A261" s="145" t="s">
        <v>10</v>
      </c>
      <c r="B261" s="32">
        <v>117741</v>
      </c>
      <c r="C261" s="32">
        <v>56046</v>
      </c>
      <c r="D261" s="32">
        <v>61695</v>
      </c>
      <c r="E261" s="180"/>
      <c r="F261" s="32">
        <v>116592</v>
      </c>
      <c r="G261" s="32">
        <v>55463</v>
      </c>
      <c r="H261" s="32">
        <v>61129</v>
      </c>
      <c r="I261" s="180"/>
      <c r="J261" s="32">
        <v>1149</v>
      </c>
      <c r="K261" s="52">
        <v>583</v>
      </c>
      <c r="L261" s="52">
        <v>566</v>
      </c>
    </row>
    <row r="262" spans="1:12" ht="14.25" customHeight="1">
      <c r="A262" s="145" t="s">
        <v>11</v>
      </c>
      <c r="B262" s="32">
        <v>135381</v>
      </c>
      <c r="C262" s="32">
        <v>65231</v>
      </c>
      <c r="D262" s="32">
        <v>70150</v>
      </c>
      <c r="E262" s="180"/>
      <c r="F262" s="32">
        <v>133907</v>
      </c>
      <c r="G262" s="32">
        <v>64153</v>
      </c>
      <c r="H262" s="32">
        <v>69754</v>
      </c>
      <c r="I262" s="180"/>
      <c r="J262" s="32">
        <v>1474</v>
      </c>
      <c r="K262" s="32">
        <v>1078</v>
      </c>
      <c r="L262" s="52">
        <v>396</v>
      </c>
    </row>
    <row r="263" spans="1:12" ht="14.25" customHeight="1">
      <c r="A263" s="149" t="s">
        <v>304</v>
      </c>
      <c r="B263" s="32">
        <v>114846</v>
      </c>
      <c r="C263" s="32">
        <v>53932</v>
      </c>
      <c r="D263" s="32">
        <v>60914</v>
      </c>
      <c r="E263" s="180"/>
      <c r="F263" s="32">
        <v>112478</v>
      </c>
      <c r="G263" s="32">
        <v>52792</v>
      </c>
      <c r="H263" s="32">
        <v>59686</v>
      </c>
      <c r="I263" s="180"/>
      <c r="J263" s="32">
        <v>2368</v>
      </c>
      <c r="K263" s="32">
        <v>1140</v>
      </c>
      <c r="L263" s="32">
        <v>1228</v>
      </c>
    </row>
    <row r="264" spans="1:12" ht="14.25" customHeight="1">
      <c r="A264" s="145" t="s">
        <v>10</v>
      </c>
      <c r="B264" s="32">
        <v>47212</v>
      </c>
      <c r="C264" s="32">
        <v>22036</v>
      </c>
      <c r="D264" s="32">
        <v>25176</v>
      </c>
      <c r="E264" s="180"/>
      <c r="F264" s="32">
        <v>45974</v>
      </c>
      <c r="G264" s="32">
        <v>21516</v>
      </c>
      <c r="H264" s="32">
        <v>24458</v>
      </c>
      <c r="I264" s="180"/>
      <c r="J264" s="32">
        <v>1238</v>
      </c>
      <c r="K264" s="52">
        <v>520</v>
      </c>
      <c r="L264" s="52">
        <v>718</v>
      </c>
    </row>
    <row r="265" spans="1:12" ht="14.25" customHeight="1">
      <c r="A265" s="145" t="s">
        <v>11</v>
      </c>
      <c r="B265" s="32">
        <v>67634</v>
      </c>
      <c r="C265" s="32">
        <v>31896</v>
      </c>
      <c r="D265" s="32">
        <v>35738</v>
      </c>
      <c r="E265" s="180"/>
      <c r="F265" s="32">
        <v>66504</v>
      </c>
      <c r="G265" s="32">
        <v>31276</v>
      </c>
      <c r="H265" s="32">
        <v>35228</v>
      </c>
      <c r="I265" s="180"/>
      <c r="J265" s="32">
        <v>1130</v>
      </c>
      <c r="K265" s="52">
        <v>620</v>
      </c>
      <c r="L265" s="52">
        <v>510</v>
      </c>
    </row>
    <row r="266" spans="1:12" ht="14.25" customHeight="1">
      <c r="A266" s="140" t="s">
        <v>55</v>
      </c>
      <c r="B266" s="32">
        <v>32541</v>
      </c>
      <c r="C266" s="32">
        <v>15146</v>
      </c>
      <c r="D266" s="32">
        <v>17395</v>
      </c>
      <c r="E266" s="180"/>
      <c r="F266" s="32">
        <v>31984</v>
      </c>
      <c r="G266" s="32">
        <v>14885</v>
      </c>
      <c r="H266" s="32">
        <v>17099</v>
      </c>
      <c r="I266" s="180"/>
      <c r="J266" s="52">
        <v>557</v>
      </c>
      <c r="K266" s="52">
        <v>261</v>
      </c>
      <c r="L266" s="52">
        <v>296</v>
      </c>
    </row>
    <row r="267" spans="1:12" ht="14.25" customHeight="1">
      <c r="A267" s="145" t="s">
        <v>10</v>
      </c>
      <c r="B267" s="148">
        <v>0</v>
      </c>
      <c r="C267" s="148">
        <v>0</v>
      </c>
      <c r="D267" s="148">
        <v>0</v>
      </c>
      <c r="E267" s="148"/>
      <c r="F267" s="148">
        <v>0</v>
      </c>
      <c r="G267" s="148">
        <v>0</v>
      </c>
      <c r="H267" s="148">
        <v>0</v>
      </c>
      <c r="I267" s="148">
        <v>0</v>
      </c>
      <c r="J267" s="148">
        <v>0</v>
      </c>
      <c r="K267" s="148">
        <v>0</v>
      </c>
      <c r="L267" s="148">
        <v>0</v>
      </c>
    </row>
    <row r="268" spans="1:12" ht="14.25" customHeight="1">
      <c r="A268" s="145" t="s">
        <v>11</v>
      </c>
      <c r="B268" s="32">
        <v>32541</v>
      </c>
      <c r="C268" s="32">
        <v>15146</v>
      </c>
      <c r="D268" s="32">
        <v>17395</v>
      </c>
      <c r="E268" s="180"/>
      <c r="F268" s="32">
        <v>31984</v>
      </c>
      <c r="G268" s="32">
        <v>14885</v>
      </c>
      <c r="H268" s="32">
        <v>17099</v>
      </c>
      <c r="I268" s="180"/>
      <c r="J268" s="52">
        <v>557</v>
      </c>
      <c r="K268" s="52">
        <v>261</v>
      </c>
      <c r="L268" s="52">
        <v>296</v>
      </c>
    </row>
    <row r="269" spans="1:12" ht="14.25" customHeight="1">
      <c r="A269" s="149" t="s">
        <v>305</v>
      </c>
      <c r="B269" s="32">
        <v>92494</v>
      </c>
      <c r="C269" s="32">
        <v>43062</v>
      </c>
      <c r="D269" s="32">
        <v>49432</v>
      </c>
      <c r="E269" s="180"/>
      <c r="F269" s="32">
        <v>90707</v>
      </c>
      <c r="G269" s="32">
        <v>42069</v>
      </c>
      <c r="H269" s="32">
        <v>48638</v>
      </c>
      <c r="I269" s="180"/>
      <c r="J269" s="32">
        <v>1787</v>
      </c>
      <c r="K269" s="52">
        <v>993</v>
      </c>
      <c r="L269" s="52">
        <v>794</v>
      </c>
    </row>
    <row r="270" spans="1:12" ht="14.25" customHeight="1">
      <c r="A270" s="145" t="s">
        <v>10</v>
      </c>
      <c r="B270" s="32">
        <v>35282</v>
      </c>
      <c r="C270" s="32">
        <v>16345</v>
      </c>
      <c r="D270" s="32">
        <v>18937</v>
      </c>
      <c r="E270" s="180"/>
      <c r="F270" s="32">
        <v>33853</v>
      </c>
      <c r="G270" s="32">
        <v>15565</v>
      </c>
      <c r="H270" s="32">
        <v>18288</v>
      </c>
      <c r="I270" s="180"/>
      <c r="J270" s="32">
        <v>1429</v>
      </c>
      <c r="K270" s="52">
        <v>780</v>
      </c>
      <c r="L270" s="52">
        <v>649</v>
      </c>
    </row>
    <row r="271" spans="1:12" ht="14.25" customHeight="1">
      <c r="A271" s="145" t="s">
        <v>11</v>
      </c>
      <c r="B271" s="32">
        <v>57212</v>
      </c>
      <c r="C271" s="32">
        <v>26717</v>
      </c>
      <c r="D271" s="32">
        <v>30495</v>
      </c>
      <c r="E271" s="180"/>
      <c r="F271" s="32">
        <v>56854</v>
      </c>
      <c r="G271" s="32">
        <v>26504</v>
      </c>
      <c r="H271" s="32">
        <v>30350</v>
      </c>
      <c r="I271" s="180"/>
      <c r="J271" s="52">
        <v>358</v>
      </c>
      <c r="K271" s="52">
        <v>213</v>
      </c>
      <c r="L271" s="52">
        <v>145</v>
      </c>
    </row>
    <row r="272" spans="1:12" ht="14.25" customHeight="1">
      <c r="A272" s="149" t="s">
        <v>56</v>
      </c>
      <c r="B272" s="32">
        <v>83803</v>
      </c>
      <c r="C272" s="32">
        <v>39436</v>
      </c>
      <c r="D272" s="32">
        <v>44367</v>
      </c>
      <c r="E272" s="180"/>
      <c r="F272" s="32">
        <v>82255</v>
      </c>
      <c r="G272" s="32">
        <v>38727</v>
      </c>
      <c r="H272" s="32">
        <v>43528</v>
      </c>
      <c r="I272" s="180"/>
      <c r="J272" s="32">
        <v>1548</v>
      </c>
      <c r="K272" s="52">
        <v>709</v>
      </c>
      <c r="L272" s="52">
        <v>839</v>
      </c>
    </row>
    <row r="273" spans="1:12" ht="14.25" customHeight="1">
      <c r="A273" s="145" t="s">
        <v>10</v>
      </c>
      <c r="B273" s="32">
        <v>11286</v>
      </c>
      <c r="C273" s="32">
        <v>5152</v>
      </c>
      <c r="D273" s="32">
        <v>6134</v>
      </c>
      <c r="E273" s="180"/>
      <c r="F273" s="32">
        <v>10497</v>
      </c>
      <c r="G273" s="32">
        <v>4780</v>
      </c>
      <c r="H273" s="32">
        <v>5717</v>
      </c>
      <c r="I273" s="180"/>
      <c r="J273" s="52">
        <v>789</v>
      </c>
      <c r="K273" s="52">
        <v>372</v>
      </c>
      <c r="L273" s="52">
        <v>417</v>
      </c>
    </row>
    <row r="274" spans="1:12" ht="14.25" customHeight="1">
      <c r="A274" s="145" t="s">
        <v>11</v>
      </c>
      <c r="B274" s="32">
        <v>72517</v>
      </c>
      <c r="C274" s="32">
        <v>34284</v>
      </c>
      <c r="D274" s="32">
        <v>38233</v>
      </c>
      <c r="E274" s="180"/>
      <c r="F274" s="32">
        <v>71758</v>
      </c>
      <c r="G274" s="32">
        <v>33947</v>
      </c>
      <c r="H274" s="32">
        <v>37811</v>
      </c>
      <c r="I274" s="180"/>
      <c r="J274" s="52">
        <v>759</v>
      </c>
      <c r="K274" s="52">
        <v>337</v>
      </c>
      <c r="L274" s="52">
        <v>422</v>
      </c>
    </row>
    <row r="275" spans="1:12" ht="14.25" customHeight="1">
      <c r="A275" s="149" t="s">
        <v>57</v>
      </c>
      <c r="B275" s="32">
        <v>110891</v>
      </c>
      <c r="C275" s="32">
        <v>52996</v>
      </c>
      <c r="D275" s="32">
        <v>57895</v>
      </c>
      <c r="E275" s="180"/>
      <c r="F275" s="32">
        <v>108540</v>
      </c>
      <c r="G275" s="32">
        <v>51865</v>
      </c>
      <c r="H275" s="32">
        <v>56675</v>
      </c>
      <c r="I275" s="180"/>
      <c r="J275" s="32">
        <v>2351</v>
      </c>
      <c r="K275" s="32">
        <v>1131</v>
      </c>
      <c r="L275" s="32">
        <v>1220</v>
      </c>
    </row>
    <row r="276" spans="1:12" ht="14.25" customHeight="1">
      <c r="A276" s="145" t="s">
        <v>10</v>
      </c>
      <c r="B276" s="32">
        <v>48503</v>
      </c>
      <c r="C276" s="32">
        <v>22636</v>
      </c>
      <c r="D276" s="32">
        <v>25867</v>
      </c>
      <c r="E276" s="180"/>
      <c r="F276" s="32">
        <v>46954</v>
      </c>
      <c r="G276" s="32">
        <v>21910</v>
      </c>
      <c r="H276" s="32">
        <v>25044</v>
      </c>
      <c r="I276" s="180"/>
      <c r="J276" s="32">
        <v>1549</v>
      </c>
      <c r="K276" s="52">
        <v>726</v>
      </c>
      <c r="L276" s="52">
        <v>823</v>
      </c>
    </row>
    <row r="277" spans="1:12" ht="14.25" customHeight="1">
      <c r="A277" s="145" t="s">
        <v>11</v>
      </c>
      <c r="B277" s="32">
        <v>62388</v>
      </c>
      <c r="C277" s="32">
        <v>30360</v>
      </c>
      <c r="D277" s="32">
        <v>32028</v>
      </c>
      <c r="E277" s="180"/>
      <c r="F277" s="32">
        <v>61586</v>
      </c>
      <c r="G277" s="32">
        <v>29955</v>
      </c>
      <c r="H277" s="32">
        <v>31631</v>
      </c>
      <c r="I277" s="180"/>
      <c r="J277" s="52">
        <v>802</v>
      </c>
      <c r="K277" s="52">
        <v>405</v>
      </c>
      <c r="L277" s="52">
        <v>397</v>
      </c>
    </row>
    <row r="278" spans="1:12" ht="14.25" customHeight="1">
      <c r="A278" s="140" t="s">
        <v>249</v>
      </c>
      <c r="B278" s="32">
        <v>82886</v>
      </c>
      <c r="C278" s="32">
        <v>39992</v>
      </c>
      <c r="D278" s="32">
        <v>42894</v>
      </c>
      <c r="E278" s="180"/>
      <c r="F278" s="32">
        <v>77958</v>
      </c>
      <c r="G278" s="32">
        <v>37538</v>
      </c>
      <c r="H278" s="32">
        <v>40420</v>
      </c>
      <c r="I278" s="180"/>
      <c r="J278" s="32">
        <v>4928</v>
      </c>
      <c r="K278" s="32">
        <v>2454</v>
      </c>
      <c r="L278" s="32">
        <v>2474</v>
      </c>
    </row>
    <row r="279" spans="1:12" ht="14.25" customHeight="1">
      <c r="A279" s="145" t="s">
        <v>10</v>
      </c>
      <c r="B279" s="32">
        <v>16897</v>
      </c>
      <c r="C279" s="32">
        <v>8059</v>
      </c>
      <c r="D279" s="32">
        <v>8838</v>
      </c>
      <c r="E279" s="180"/>
      <c r="F279" s="32">
        <v>14262</v>
      </c>
      <c r="G279" s="32">
        <v>6824</v>
      </c>
      <c r="H279" s="32">
        <v>7438</v>
      </c>
      <c r="I279" s="180"/>
      <c r="J279" s="32">
        <v>2635</v>
      </c>
      <c r="K279" s="32">
        <v>1235</v>
      </c>
      <c r="L279" s="32">
        <v>1400</v>
      </c>
    </row>
    <row r="280" spans="1:12" ht="14.25" customHeight="1">
      <c r="A280" s="145" t="s">
        <v>11</v>
      </c>
      <c r="B280" s="32">
        <v>65989</v>
      </c>
      <c r="C280" s="32">
        <v>31933</v>
      </c>
      <c r="D280" s="32">
        <v>34056</v>
      </c>
      <c r="E280" s="180"/>
      <c r="F280" s="32">
        <v>63696</v>
      </c>
      <c r="G280" s="32">
        <v>30714</v>
      </c>
      <c r="H280" s="32">
        <v>32982</v>
      </c>
      <c r="I280" s="180"/>
      <c r="J280" s="32">
        <v>2293</v>
      </c>
      <c r="K280" s="32">
        <v>1219</v>
      </c>
      <c r="L280" s="32">
        <v>1074</v>
      </c>
    </row>
    <row r="281" spans="1:12" ht="14.25" customHeight="1">
      <c r="A281" s="149" t="s">
        <v>58</v>
      </c>
      <c r="B281" s="32">
        <v>38649</v>
      </c>
      <c r="C281" s="32">
        <v>18963</v>
      </c>
      <c r="D281" s="32">
        <v>19686</v>
      </c>
      <c r="E281" s="180"/>
      <c r="F281" s="32">
        <v>37904</v>
      </c>
      <c r="G281" s="32">
        <v>18553</v>
      </c>
      <c r="H281" s="32">
        <v>19351</v>
      </c>
      <c r="I281" s="180"/>
      <c r="J281" s="52">
        <v>745</v>
      </c>
      <c r="K281" s="52">
        <v>410</v>
      </c>
      <c r="L281" s="52">
        <v>335</v>
      </c>
    </row>
    <row r="282" spans="1:12" ht="14.25" customHeight="1">
      <c r="A282" s="145" t="s">
        <v>10</v>
      </c>
      <c r="B282" s="148">
        <v>0</v>
      </c>
      <c r="C282" s="148">
        <v>0</v>
      </c>
      <c r="D282" s="148">
        <v>0</v>
      </c>
      <c r="E282" s="148"/>
      <c r="F282" s="148">
        <v>0</v>
      </c>
      <c r="G282" s="148">
        <v>0</v>
      </c>
      <c r="H282" s="148">
        <v>0</v>
      </c>
      <c r="I282" s="148">
        <v>0</v>
      </c>
      <c r="J282" s="148">
        <v>0</v>
      </c>
      <c r="K282" s="148">
        <v>0</v>
      </c>
      <c r="L282" s="148">
        <v>0</v>
      </c>
    </row>
    <row r="283" spans="1:12" ht="14.25" customHeight="1">
      <c r="A283" s="145" t="s">
        <v>11</v>
      </c>
      <c r="B283" s="32">
        <v>38649</v>
      </c>
      <c r="C283" s="32">
        <v>18963</v>
      </c>
      <c r="D283" s="32">
        <v>19686</v>
      </c>
      <c r="E283" s="180"/>
      <c r="F283" s="32">
        <v>37904</v>
      </c>
      <c r="G283" s="32">
        <v>18553</v>
      </c>
      <c r="H283" s="32">
        <v>19351</v>
      </c>
      <c r="I283" s="180"/>
      <c r="J283" s="52">
        <v>745</v>
      </c>
      <c r="K283" s="52">
        <v>410</v>
      </c>
      <c r="L283" s="52">
        <v>335</v>
      </c>
    </row>
    <row r="284" spans="1:12" ht="14.25" customHeight="1">
      <c r="A284" s="149" t="s">
        <v>59</v>
      </c>
      <c r="B284" s="32">
        <v>39553</v>
      </c>
      <c r="C284" s="32">
        <v>18791</v>
      </c>
      <c r="D284" s="32">
        <v>20762</v>
      </c>
      <c r="E284" s="180"/>
      <c r="F284" s="32">
        <v>38632</v>
      </c>
      <c r="G284" s="32">
        <v>18317</v>
      </c>
      <c r="H284" s="32">
        <v>20315</v>
      </c>
      <c r="I284" s="180"/>
      <c r="J284" s="52">
        <v>921</v>
      </c>
      <c r="K284" s="52">
        <v>474</v>
      </c>
      <c r="L284" s="52">
        <v>447</v>
      </c>
    </row>
    <row r="285" spans="1:12" ht="14.25" customHeight="1">
      <c r="A285" s="145" t="s">
        <v>10</v>
      </c>
      <c r="B285" s="32">
        <v>8782</v>
      </c>
      <c r="C285" s="32">
        <v>4042</v>
      </c>
      <c r="D285" s="32">
        <v>4740</v>
      </c>
      <c r="E285" s="180"/>
      <c r="F285" s="32">
        <v>8293</v>
      </c>
      <c r="G285" s="32">
        <v>3860</v>
      </c>
      <c r="H285" s="32">
        <v>4433</v>
      </c>
      <c r="I285" s="180"/>
      <c r="J285" s="52">
        <v>489</v>
      </c>
      <c r="K285" s="52">
        <v>182</v>
      </c>
      <c r="L285" s="52">
        <v>307</v>
      </c>
    </row>
    <row r="286" spans="1:12" ht="14.25" customHeight="1">
      <c r="A286" s="145" t="s">
        <v>11</v>
      </c>
      <c r="B286" s="32">
        <v>30771</v>
      </c>
      <c r="C286" s="32">
        <v>14749</v>
      </c>
      <c r="D286" s="32">
        <v>16022</v>
      </c>
      <c r="E286" s="180"/>
      <c r="F286" s="32">
        <v>30339</v>
      </c>
      <c r="G286" s="32">
        <v>14457</v>
      </c>
      <c r="H286" s="32">
        <v>15882</v>
      </c>
      <c r="I286" s="180"/>
      <c r="J286" s="52">
        <v>432</v>
      </c>
      <c r="K286" s="52">
        <v>292</v>
      </c>
      <c r="L286" s="52">
        <v>140</v>
      </c>
    </row>
    <row r="287" spans="1:12" ht="14.25" customHeight="1">
      <c r="A287" s="149" t="s">
        <v>60</v>
      </c>
      <c r="B287" s="32">
        <v>180420</v>
      </c>
      <c r="C287" s="32">
        <v>84843</v>
      </c>
      <c r="D287" s="32">
        <v>95577</v>
      </c>
      <c r="E287" s="180"/>
      <c r="F287" s="32">
        <v>168019</v>
      </c>
      <c r="G287" s="32">
        <v>79919</v>
      </c>
      <c r="H287" s="32">
        <v>88100</v>
      </c>
      <c r="I287" s="180"/>
      <c r="J287" s="32">
        <v>12401</v>
      </c>
      <c r="K287" s="32">
        <v>4924</v>
      </c>
      <c r="L287" s="32">
        <v>7477</v>
      </c>
    </row>
    <row r="288" spans="1:12" ht="14.25" customHeight="1">
      <c r="A288" s="145" t="s">
        <v>10</v>
      </c>
      <c r="B288" s="32">
        <v>125914</v>
      </c>
      <c r="C288" s="32">
        <v>59254</v>
      </c>
      <c r="D288" s="32">
        <v>66660</v>
      </c>
      <c r="E288" s="180"/>
      <c r="F288" s="32">
        <v>116333</v>
      </c>
      <c r="G288" s="32">
        <v>54977</v>
      </c>
      <c r="H288" s="32">
        <v>61356</v>
      </c>
      <c r="I288" s="180"/>
      <c r="J288" s="32">
        <v>9581</v>
      </c>
      <c r="K288" s="32">
        <v>4277</v>
      </c>
      <c r="L288" s="32">
        <v>5304</v>
      </c>
    </row>
    <row r="289" spans="1:12" ht="14.25" customHeight="1">
      <c r="A289" s="145" t="s">
        <v>11</v>
      </c>
      <c r="B289" s="32">
        <v>54506</v>
      </c>
      <c r="C289" s="32">
        <v>25589</v>
      </c>
      <c r="D289" s="32">
        <v>28917</v>
      </c>
      <c r="E289" s="180"/>
      <c r="F289" s="32">
        <v>51686</v>
      </c>
      <c r="G289" s="32">
        <v>24942</v>
      </c>
      <c r="H289" s="32">
        <v>26744</v>
      </c>
      <c r="I289" s="180"/>
      <c r="J289" s="32">
        <v>2820</v>
      </c>
      <c r="K289" s="52">
        <v>647</v>
      </c>
      <c r="L289" s="32">
        <v>2173</v>
      </c>
    </row>
    <row r="290" spans="1:12" ht="14.25" customHeight="1">
      <c r="A290" s="149" t="s">
        <v>61</v>
      </c>
      <c r="B290" s="32">
        <v>57526</v>
      </c>
      <c r="C290" s="32">
        <v>28721</v>
      </c>
      <c r="D290" s="32">
        <v>28805</v>
      </c>
      <c r="E290" s="180"/>
      <c r="F290" s="32">
        <v>54698</v>
      </c>
      <c r="G290" s="32">
        <v>27226</v>
      </c>
      <c r="H290" s="32">
        <v>27472</v>
      </c>
      <c r="I290" s="180"/>
      <c r="J290" s="32">
        <v>2828</v>
      </c>
      <c r="K290" s="32">
        <v>1495</v>
      </c>
      <c r="L290" s="32">
        <v>1333</v>
      </c>
    </row>
    <row r="291" spans="1:12" ht="14.25" customHeight="1">
      <c r="A291" s="145" t="s">
        <v>10</v>
      </c>
      <c r="B291" s="32">
        <v>18234</v>
      </c>
      <c r="C291" s="32">
        <v>8858</v>
      </c>
      <c r="D291" s="32">
        <v>9376</v>
      </c>
      <c r="E291" s="180"/>
      <c r="F291" s="32">
        <v>16907</v>
      </c>
      <c r="G291" s="32">
        <v>8177</v>
      </c>
      <c r="H291" s="32">
        <v>8730</v>
      </c>
      <c r="I291" s="180"/>
      <c r="J291" s="32">
        <v>1327</v>
      </c>
      <c r="K291" s="52">
        <v>681</v>
      </c>
      <c r="L291" s="52">
        <v>646</v>
      </c>
    </row>
    <row r="292" spans="1:12" ht="14.25" customHeight="1">
      <c r="A292" s="145" t="s">
        <v>11</v>
      </c>
      <c r="B292" s="32">
        <v>39292</v>
      </c>
      <c r="C292" s="32">
        <v>19863</v>
      </c>
      <c r="D292" s="32">
        <v>19429</v>
      </c>
      <c r="E292" s="180"/>
      <c r="F292" s="32">
        <v>37791</v>
      </c>
      <c r="G292" s="32">
        <v>19049</v>
      </c>
      <c r="H292" s="32">
        <v>18742</v>
      </c>
      <c r="I292" s="180"/>
      <c r="J292" s="32">
        <v>1501</v>
      </c>
      <c r="K292" s="52">
        <v>814</v>
      </c>
      <c r="L292" s="52">
        <v>687</v>
      </c>
    </row>
    <row r="293" spans="1:12" ht="14.25" customHeight="1">
      <c r="A293" s="149" t="s">
        <v>62</v>
      </c>
      <c r="B293" s="32">
        <v>73146</v>
      </c>
      <c r="C293" s="32">
        <v>36081</v>
      </c>
      <c r="D293" s="32">
        <v>37065</v>
      </c>
      <c r="E293" s="180"/>
      <c r="F293" s="32">
        <v>70456</v>
      </c>
      <c r="G293" s="32">
        <v>34452</v>
      </c>
      <c r="H293" s="32">
        <v>36004</v>
      </c>
      <c r="I293" s="180"/>
      <c r="J293" s="32">
        <v>2690</v>
      </c>
      <c r="K293" s="32">
        <v>1629</v>
      </c>
      <c r="L293" s="32">
        <v>1061</v>
      </c>
    </row>
    <row r="294" spans="1:12" ht="14.25" customHeight="1">
      <c r="A294" s="145" t="s">
        <v>10</v>
      </c>
      <c r="B294" s="32">
        <v>12007</v>
      </c>
      <c r="C294" s="32">
        <v>5718</v>
      </c>
      <c r="D294" s="32">
        <v>6289</v>
      </c>
      <c r="E294" s="180"/>
      <c r="F294" s="32">
        <v>11541</v>
      </c>
      <c r="G294" s="32">
        <v>5494</v>
      </c>
      <c r="H294" s="32">
        <v>6047</v>
      </c>
      <c r="I294" s="180"/>
      <c r="J294" s="52">
        <v>466</v>
      </c>
      <c r="K294" s="52">
        <v>224</v>
      </c>
      <c r="L294" s="52">
        <v>242</v>
      </c>
    </row>
    <row r="295" spans="1:12" ht="14.25" customHeight="1">
      <c r="A295" s="145" t="s">
        <v>11</v>
      </c>
      <c r="B295" s="32">
        <v>61139</v>
      </c>
      <c r="C295" s="32">
        <v>30363</v>
      </c>
      <c r="D295" s="32">
        <v>30776</v>
      </c>
      <c r="E295" s="180"/>
      <c r="F295" s="32">
        <v>58915</v>
      </c>
      <c r="G295" s="32">
        <v>28958</v>
      </c>
      <c r="H295" s="32">
        <v>29957</v>
      </c>
      <c r="I295" s="180"/>
      <c r="J295" s="32">
        <v>2224</v>
      </c>
      <c r="K295" s="32">
        <v>1405</v>
      </c>
      <c r="L295" s="52">
        <v>819</v>
      </c>
    </row>
    <row r="296" spans="1:12" ht="14.25" customHeight="1">
      <c r="A296" s="149" t="s">
        <v>63</v>
      </c>
      <c r="B296" s="32">
        <v>39268</v>
      </c>
      <c r="C296" s="32">
        <v>19075</v>
      </c>
      <c r="D296" s="32">
        <v>20193</v>
      </c>
      <c r="E296" s="180"/>
      <c r="F296" s="32">
        <v>37208</v>
      </c>
      <c r="G296" s="32">
        <v>17997</v>
      </c>
      <c r="H296" s="32">
        <v>19211</v>
      </c>
      <c r="I296" s="180"/>
      <c r="J296" s="32">
        <v>2060</v>
      </c>
      <c r="K296" s="32">
        <v>1078</v>
      </c>
      <c r="L296" s="52">
        <v>982</v>
      </c>
    </row>
    <row r="297" spans="1:12" ht="14.25" customHeight="1">
      <c r="A297" s="145" t="s">
        <v>10</v>
      </c>
      <c r="B297" s="148">
        <v>0</v>
      </c>
      <c r="C297" s="148">
        <v>0</v>
      </c>
      <c r="D297" s="148">
        <v>0</v>
      </c>
      <c r="E297" s="148"/>
      <c r="F297" s="148">
        <v>0</v>
      </c>
      <c r="G297" s="148">
        <v>0</v>
      </c>
      <c r="H297" s="148">
        <v>0</v>
      </c>
      <c r="I297" s="148">
        <v>0</v>
      </c>
      <c r="J297" s="148">
        <v>0</v>
      </c>
      <c r="K297" s="148">
        <v>0</v>
      </c>
      <c r="L297" s="148">
        <v>0</v>
      </c>
    </row>
    <row r="298" spans="1:12" ht="14.25" customHeight="1">
      <c r="A298" s="145" t="s">
        <v>11</v>
      </c>
      <c r="B298" s="32">
        <v>39268</v>
      </c>
      <c r="C298" s="32">
        <v>19075</v>
      </c>
      <c r="D298" s="32">
        <v>20193</v>
      </c>
      <c r="E298" s="180"/>
      <c r="F298" s="32">
        <v>37208</v>
      </c>
      <c r="G298" s="32">
        <v>17997</v>
      </c>
      <c r="H298" s="32">
        <v>19211</v>
      </c>
      <c r="I298" s="180"/>
      <c r="J298" s="32">
        <v>2060</v>
      </c>
      <c r="K298" s="32">
        <v>1078</v>
      </c>
      <c r="L298" s="52">
        <v>982</v>
      </c>
    </row>
    <row r="299" spans="1:12" ht="14.25" customHeight="1">
      <c r="A299" s="140" t="s">
        <v>64</v>
      </c>
      <c r="B299" s="32">
        <v>58552</v>
      </c>
      <c r="C299" s="32">
        <v>29294</v>
      </c>
      <c r="D299" s="32">
        <v>29258</v>
      </c>
      <c r="E299" s="180"/>
      <c r="F299" s="32">
        <v>54664</v>
      </c>
      <c r="G299" s="32">
        <v>26502</v>
      </c>
      <c r="H299" s="32">
        <v>28162</v>
      </c>
      <c r="I299" s="180"/>
      <c r="J299" s="32">
        <v>3888</v>
      </c>
      <c r="K299" s="32">
        <v>2792</v>
      </c>
      <c r="L299" s="32">
        <v>1096</v>
      </c>
    </row>
    <row r="300" spans="1:12" ht="14.25" customHeight="1">
      <c r="A300" s="145" t="s">
        <v>10</v>
      </c>
      <c r="B300" s="32">
        <v>27983</v>
      </c>
      <c r="C300" s="32">
        <v>14167</v>
      </c>
      <c r="D300" s="32">
        <v>13816</v>
      </c>
      <c r="E300" s="180"/>
      <c r="F300" s="32">
        <v>24513</v>
      </c>
      <c r="G300" s="32">
        <v>11623</v>
      </c>
      <c r="H300" s="32">
        <v>12890</v>
      </c>
      <c r="I300" s="180"/>
      <c r="J300" s="32">
        <v>3470</v>
      </c>
      <c r="K300" s="32">
        <v>2544</v>
      </c>
      <c r="L300" s="52">
        <v>926</v>
      </c>
    </row>
    <row r="301" spans="1:12" ht="14.25" customHeight="1">
      <c r="A301" s="145" t="s">
        <v>11</v>
      </c>
      <c r="B301" s="32">
        <v>30569</v>
      </c>
      <c r="C301" s="32">
        <v>15127</v>
      </c>
      <c r="D301" s="32">
        <v>15442</v>
      </c>
      <c r="E301" s="180"/>
      <c r="F301" s="32">
        <v>30151</v>
      </c>
      <c r="G301" s="32">
        <v>14879</v>
      </c>
      <c r="H301" s="32">
        <v>15272</v>
      </c>
      <c r="I301" s="180"/>
      <c r="J301" s="52">
        <v>418</v>
      </c>
      <c r="K301" s="52">
        <v>248</v>
      </c>
      <c r="L301" s="52">
        <v>170</v>
      </c>
    </row>
    <row r="302" spans="1:12" ht="14.25" customHeight="1">
      <c r="A302" s="140" t="s">
        <v>65</v>
      </c>
      <c r="B302" s="32">
        <v>114472</v>
      </c>
      <c r="C302" s="32">
        <v>54893</v>
      </c>
      <c r="D302" s="32">
        <v>59579</v>
      </c>
      <c r="E302" s="180"/>
      <c r="F302" s="32">
        <v>109105</v>
      </c>
      <c r="G302" s="32">
        <v>52426</v>
      </c>
      <c r="H302" s="32">
        <v>56679</v>
      </c>
      <c r="I302" s="180"/>
      <c r="J302" s="32">
        <v>5367</v>
      </c>
      <c r="K302" s="32">
        <v>2467</v>
      </c>
      <c r="L302" s="32">
        <v>2900</v>
      </c>
    </row>
    <row r="303" spans="1:12" ht="14.25" customHeight="1">
      <c r="A303" s="145" t="s">
        <v>10</v>
      </c>
      <c r="B303" s="89">
        <v>84061</v>
      </c>
      <c r="C303" s="89">
        <v>39625</v>
      </c>
      <c r="D303" s="89">
        <v>44436</v>
      </c>
      <c r="E303" s="180"/>
      <c r="F303" s="89">
        <v>79788</v>
      </c>
      <c r="G303" s="89">
        <v>37872</v>
      </c>
      <c r="H303" s="89">
        <v>41916</v>
      </c>
      <c r="I303" s="180"/>
      <c r="J303" s="89">
        <v>4273</v>
      </c>
      <c r="K303" s="89">
        <v>1753</v>
      </c>
      <c r="L303" s="89">
        <v>2520</v>
      </c>
    </row>
    <row r="304" spans="1:12" ht="14.25" customHeight="1">
      <c r="A304" s="162" t="s">
        <v>11</v>
      </c>
      <c r="B304" s="56">
        <v>30411</v>
      </c>
      <c r="C304" s="56">
        <v>15268</v>
      </c>
      <c r="D304" s="56">
        <v>15143</v>
      </c>
      <c r="E304" s="181"/>
      <c r="F304" s="56">
        <v>29317</v>
      </c>
      <c r="G304" s="56">
        <v>14554</v>
      </c>
      <c r="H304" s="56">
        <v>14763</v>
      </c>
      <c r="I304" s="181"/>
      <c r="J304" s="56">
        <v>1094</v>
      </c>
      <c r="K304" s="81">
        <v>714</v>
      </c>
      <c r="L304" s="81">
        <v>380</v>
      </c>
    </row>
    <row r="305" spans="1:27" ht="14.25" customHeight="1">
      <c r="A305" s="145"/>
      <c r="B305" s="182"/>
      <c r="C305" s="183"/>
      <c r="D305" s="183"/>
      <c r="E305" s="183"/>
      <c r="F305" s="182"/>
      <c r="G305" s="183"/>
      <c r="H305" s="183"/>
      <c r="I305" s="183"/>
      <c r="J305" s="183"/>
      <c r="K305" s="183"/>
      <c r="L305" s="183"/>
    </row>
    <row r="306" spans="1:27" ht="14.25" customHeight="1">
      <c r="A306" s="145"/>
      <c r="B306" s="182"/>
      <c r="C306" s="183"/>
      <c r="D306" s="183"/>
      <c r="E306" s="183"/>
      <c r="F306" s="182"/>
      <c r="G306" s="183"/>
      <c r="H306" s="183"/>
      <c r="I306" s="183"/>
      <c r="J306" s="183"/>
      <c r="K306" s="183"/>
      <c r="L306" s="183"/>
    </row>
    <row r="307" spans="1:27" ht="14.25" customHeight="1">
      <c r="A307" s="184" t="s">
        <v>99</v>
      </c>
      <c r="B307" s="182"/>
      <c r="C307" s="183"/>
      <c r="D307" s="183"/>
      <c r="E307" s="183"/>
      <c r="F307" s="182"/>
      <c r="G307" s="183"/>
      <c r="H307" s="183"/>
      <c r="I307" s="183"/>
      <c r="J307" s="183"/>
      <c r="K307" s="183"/>
      <c r="L307" s="183"/>
    </row>
    <row r="308" spans="1:27" ht="14.25" customHeight="1">
      <c r="A308" s="130" t="s">
        <v>152</v>
      </c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</row>
    <row r="309" spans="1:27" ht="14.25" customHeight="1">
      <c r="A309" s="201" t="s">
        <v>146</v>
      </c>
      <c r="B309" s="173" t="s">
        <v>19</v>
      </c>
      <c r="C309" s="173"/>
      <c r="D309" s="173"/>
      <c r="E309" s="167"/>
      <c r="F309" s="173" t="s">
        <v>8</v>
      </c>
      <c r="G309" s="173"/>
      <c r="H309" s="173"/>
      <c r="I309" s="168"/>
      <c r="J309" s="174" t="s">
        <v>7</v>
      </c>
      <c r="K309" s="174"/>
      <c r="L309" s="174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</row>
    <row r="310" spans="1:27" ht="14.25" customHeight="1">
      <c r="A310" s="204"/>
      <c r="B310" s="134" t="s">
        <v>20</v>
      </c>
      <c r="C310" s="135" t="s">
        <v>21</v>
      </c>
      <c r="D310" s="135" t="s">
        <v>22</v>
      </c>
      <c r="E310" s="135"/>
      <c r="F310" s="134" t="s">
        <v>20</v>
      </c>
      <c r="G310" s="135" t="s">
        <v>21</v>
      </c>
      <c r="H310" s="135" t="s">
        <v>22</v>
      </c>
      <c r="I310" s="135"/>
      <c r="J310" s="135" t="s">
        <v>20</v>
      </c>
      <c r="K310" s="135" t="s">
        <v>3</v>
      </c>
      <c r="L310" s="135" t="s">
        <v>4</v>
      </c>
    </row>
    <row r="311" spans="1:27" s="139" customFormat="1" ht="14.25" customHeight="1">
      <c r="A311" s="169" t="s">
        <v>145</v>
      </c>
      <c r="B311" s="175">
        <f>B312+B315+B318+B321+B324+B327+B330+B333+B336+B339+B342+B345+B348+B351+B354+B357+B360+B363+B366+B369+B372+B375+B378+B381+B384+B387+B390+B393+B396+B399+B402+B405+B408</f>
        <v>2925653</v>
      </c>
      <c r="C311" s="175">
        <f t="shared" ref="C311:L311" si="9">C312+C315+C318+C321+C324+C327+C330+C333+C336+C339+C342+C345+C348+C351+C354+C357+C360+C363+C366+C369+C372+C375+C378+C381+C384+C387+C390+C393+C396+C399+C402+C405+C408</f>
        <v>1436951</v>
      </c>
      <c r="D311" s="175">
        <f t="shared" si="9"/>
        <v>1488702</v>
      </c>
      <c r="E311" s="175"/>
      <c r="F311" s="175">
        <f t="shared" si="9"/>
        <v>2820760</v>
      </c>
      <c r="G311" s="175">
        <f t="shared" si="9"/>
        <v>1387937</v>
      </c>
      <c r="H311" s="175">
        <f t="shared" si="9"/>
        <v>1432823</v>
      </c>
      <c r="I311" s="175">
        <f t="shared" si="9"/>
        <v>0</v>
      </c>
      <c r="J311" s="175">
        <f t="shared" si="9"/>
        <v>104893</v>
      </c>
      <c r="K311" s="175">
        <f t="shared" si="9"/>
        <v>49014</v>
      </c>
      <c r="L311" s="175">
        <f t="shared" si="9"/>
        <v>55879</v>
      </c>
    </row>
    <row r="312" spans="1:27" ht="14.25" customHeight="1">
      <c r="A312" s="136" t="s">
        <v>89</v>
      </c>
      <c r="B312" s="32">
        <v>35654</v>
      </c>
      <c r="C312" s="32">
        <v>17420</v>
      </c>
      <c r="D312" s="32">
        <v>18234</v>
      </c>
      <c r="E312" s="180"/>
      <c r="F312" s="32">
        <v>33955</v>
      </c>
      <c r="G312" s="32">
        <v>16631</v>
      </c>
      <c r="H312" s="32">
        <v>17324</v>
      </c>
      <c r="I312" s="180"/>
      <c r="J312" s="32">
        <v>1699</v>
      </c>
      <c r="K312" s="52">
        <v>789</v>
      </c>
      <c r="L312" s="52">
        <v>910</v>
      </c>
    </row>
    <row r="313" spans="1:27" ht="14.25" customHeight="1">
      <c r="A313" s="145" t="s">
        <v>10</v>
      </c>
      <c r="B313" s="32">
        <v>15436</v>
      </c>
      <c r="C313" s="32">
        <v>7368</v>
      </c>
      <c r="D313" s="32">
        <v>8068</v>
      </c>
      <c r="E313" s="180"/>
      <c r="F313" s="32">
        <v>13743</v>
      </c>
      <c r="G313" s="32">
        <v>6584</v>
      </c>
      <c r="H313" s="32">
        <v>7159</v>
      </c>
      <c r="I313" s="180"/>
      <c r="J313" s="32">
        <v>1693</v>
      </c>
      <c r="K313" s="52">
        <v>784</v>
      </c>
      <c r="L313" s="52">
        <v>909</v>
      </c>
    </row>
    <row r="314" spans="1:27" ht="14.25" customHeight="1">
      <c r="A314" s="145" t="s">
        <v>11</v>
      </c>
      <c r="B314" s="32">
        <v>20218</v>
      </c>
      <c r="C314" s="32">
        <v>10052</v>
      </c>
      <c r="D314" s="32">
        <v>10166</v>
      </c>
      <c r="E314" s="180"/>
      <c r="F314" s="32">
        <v>20212</v>
      </c>
      <c r="G314" s="32">
        <v>10047</v>
      </c>
      <c r="H314" s="32">
        <v>10165</v>
      </c>
      <c r="I314" s="180"/>
      <c r="J314" s="52">
        <v>6</v>
      </c>
      <c r="K314" s="52">
        <v>5</v>
      </c>
      <c r="L314" s="52">
        <v>1</v>
      </c>
    </row>
    <row r="315" spans="1:27" ht="14.25" customHeight="1">
      <c r="A315" s="147" t="s">
        <v>248</v>
      </c>
      <c r="B315" s="32">
        <v>76302</v>
      </c>
      <c r="C315" s="32">
        <v>36474</v>
      </c>
      <c r="D315" s="32">
        <v>39828</v>
      </c>
      <c r="E315" s="180"/>
      <c r="F315" s="32">
        <v>71379</v>
      </c>
      <c r="G315" s="32">
        <v>34149</v>
      </c>
      <c r="H315" s="32">
        <v>37230</v>
      </c>
      <c r="I315" s="180"/>
      <c r="J315" s="32">
        <v>4923</v>
      </c>
      <c r="K315" s="32">
        <v>2325</v>
      </c>
      <c r="L315" s="32">
        <v>2598</v>
      </c>
    </row>
    <row r="316" spans="1:27" ht="14.25" customHeight="1">
      <c r="A316" s="145" t="s">
        <v>10</v>
      </c>
      <c r="B316" s="32">
        <v>73936</v>
      </c>
      <c r="C316" s="32">
        <v>35243</v>
      </c>
      <c r="D316" s="32">
        <v>38693</v>
      </c>
      <c r="E316" s="180"/>
      <c r="F316" s="32">
        <v>69029</v>
      </c>
      <c r="G316" s="32">
        <v>32927</v>
      </c>
      <c r="H316" s="32">
        <v>36102</v>
      </c>
      <c r="I316" s="180"/>
      <c r="J316" s="32">
        <v>4907</v>
      </c>
      <c r="K316" s="32">
        <v>2316</v>
      </c>
      <c r="L316" s="32">
        <v>2591</v>
      </c>
    </row>
    <row r="317" spans="1:27" ht="14.25" customHeight="1">
      <c r="A317" s="145" t="s">
        <v>11</v>
      </c>
      <c r="B317" s="32">
        <v>2366</v>
      </c>
      <c r="C317" s="32">
        <v>1231</v>
      </c>
      <c r="D317" s="32">
        <v>1135</v>
      </c>
      <c r="E317" s="180"/>
      <c r="F317" s="32">
        <v>2350</v>
      </c>
      <c r="G317" s="32">
        <v>1222</v>
      </c>
      <c r="H317" s="32">
        <v>1128</v>
      </c>
      <c r="I317" s="180"/>
      <c r="J317" s="52">
        <v>16</v>
      </c>
      <c r="K317" s="52">
        <v>9</v>
      </c>
      <c r="L317" s="52">
        <v>7</v>
      </c>
    </row>
    <row r="318" spans="1:27" ht="14.25" customHeight="1">
      <c r="A318" s="140" t="s">
        <v>90</v>
      </c>
      <c r="B318" s="32">
        <v>56348</v>
      </c>
      <c r="C318" s="32">
        <v>27412</v>
      </c>
      <c r="D318" s="32">
        <v>28936</v>
      </c>
      <c r="E318" s="180"/>
      <c r="F318" s="32">
        <v>55652</v>
      </c>
      <c r="G318" s="32">
        <v>27235</v>
      </c>
      <c r="H318" s="32">
        <v>28417</v>
      </c>
      <c r="I318" s="180"/>
      <c r="J318" s="52">
        <v>696</v>
      </c>
      <c r="K318" s="52">
        <v>177</v>
      </c>
      <c r="L318" s="52">
        <v>519</v>
      </c>
    </row>
    <row r="319" spans="1:27" ht="14.25" customHeight="1">
      <c r="A319" s="145" t="s">
        <v>10</v>
      </c>
      <c r="B319" s="32">
        <v>28422</v>
      </c>
      <c r="C319" s="32">
        <v>13593</v>
      </c>
      <c r="D319" s="32">
        <v>14829</v>
      </c>
      <c r="E319" s="180"/>
      <c r="F319" s="32">
        <v>27895</v>
      </c>
      <c r="G319" s="32">
        <v>13530</v>
      </c>
      <c r="H319" s="32">
        <v>14365</v>
      </c>
      <c r="I319" s="180"/>
      <c r="J319" s="52">
        <v>527</v>
      </c>
      <c r="K319" s="52">
        <v>63</v>
      </c>
      <c r="L319" s="52">
        <v>464</v>
      </c>
    </row>
    <row r="320" spans="1:27" ht="14.25" customHeight="1">
      <c r="A320" s="145" t="s">
        <v>11</v>
      </c>
      <c r="B320" s="32">
        <v>27926</v>
      </c>
      <c r="C320" s="32">
        <v>13819</v>
      </c>
      <c r="D320" s="32">
        <v>14107</v>
      </c>
      <c r="E320" s="180"/>
      <c r="F320" s="32">
        <v>27757</v>
      </c>
      <c r="G320" s="32">
        <v>13705</v>
      </c>
      <c r="H320" s="32">
        <v>14052</v>
      </c>
      <c r="I320" s="180"/>
      <c r="J320" s="52">
        <v>169</v>
      </c>
      <c r="K320" s="52">
        <v>114</v>
      </c>
      <c r="L320" s="52">
        <v>55</v>
      </c>
    </row>
    <row r="321" spans="1:12" ht="14.25" customHeight="1">
      <c r="A321" s="140" t="s">
        <v>247</v>
      </c>
      <c r="B321" s="32">
        <v>77498</v>
      </c>
      <c r="C321" s="32">
        <v>37808</v>
      </c>
      <c r="D321" s="32">
        <v>39690</v>
      </c>
      <c r="E321" s="180"/>
      <c r="F321" s="32">
        <v>75933</v>
      </c>
      <c r="G321" s="32">
        <v>37098</v>
      </c>
      <c r="H321" s="32">
        <v>38835</v>
      </c>
      <c r="I321" s="180"/>
      <c r="J321" s="32">
        <v>1565</v>
      </c>
      <c r="K321" s="52">
        <v>710</v>
      </c>
      <c r="L321" s="52">
        <v>855</v>
      </c>
    </row>
    <row r="322" spans="1:12" ht="14.25" customHeight="1">
      <c r="A322" s="145" t="s">
        <v>10</v>
      </c>
      <c r="B322" s="32">
        <v>40727</v>
      </c>
      <c r="C322" s="32">
        <v>19415</v>
      </c>
      <c r="D322" s="32">
        <v>21312</v>
      </c>
      <c r="E322" s="180"/>
      <c r="F322" s="32">
        <v>39682</v>
      </c>
      <c r="G322" s="32">
        <v>18954</v>
      </c>
      <c r="H322" s="32">
        <v>20728</v>
      </c>
      <c r="I322" s="180"/>
      <c r="J322" s="32">
        <v>1045</v>
      </c>
      <c r="K322" s="52">
        <v>461</v>
      </c>
      <c r="L322" s="52">
        <v>584</v>
      </c>
    </row>
    <row r="323" spans="1:12" ht="14.25" customHeight="1">
      <c r="A323" s="145" t="s">
        <v>11</v>
      </c>
      <c r="B323" s="32">
        <v>36771</v>
      </c>
      <c r="C323" s="32">
        <v>18393</v>
      </c>
      <c r="D323" s="32">
        <v>18378</v>
      </c>
      <c r="E323" s="180"/>
      <c r="F323" s="32">
        <v>36251</v>
      </c>
      <c r="G323" s="32">
        <v>18144</v>
      </c>
      <c r="H323" s="32">
        <v>18107</v>
      </c>
      <c r="I323" s="180"/>
      <c r="J323" s="52">
        <v>520</v>
      </c>
      <c r="K323" s="52">
        <v>249</v>
      </c>
      <c r="L323" s="52">
        <v>271</v>
      </c>
    </row>
    <row r="324" spans="1:12" ht="14.25" customHeight="1">
      <c r="A324" s="140" t="s">
        <v>246</v>
      </c>
      <c r="B324" s="32">
        <v>120145</v>
      </c>
      <c r="C324" s="32">
        <v>58268</v>
      </c>
      <c r="D324" s="32">
        <v>61877</v>
      </c>
      <c r="E324" s="180"/>
      <c r="F324" s="32">
        <v>117409</v>
      </c>
      <c r="G324" s="32">
        <v>56900</v>
      </c>
      <c r="H324" s="32">
        <v>60509</v>
      </c>
      <c r="I324" s="180"/>
      <c r="J324" s="32">
        <v>2736</v>
      </c>
      <c r="K324" s="32">
        <v>1368</v>
      </c>
      <c r="L324" s="32">
        <v>1368</v>
      </c>
    </row>
    <row r="325" spans="1:12" ht="14.25" customHeight="1">
      <c r="A325" s="145" t="s">
        <v>10</v>
      </c>
      <c r="B325" s="32">
        <v>66548</v>
      </c>
      <c r="C325" s="32">
        <v>31218</v>
      </c>
      <c r="D325" s="32">
        <v>35330</v>
      </c>
      <c r="E325" s="180"/>
      <c r="F325" s="32">
        <v>63944</v>
      </c>
      <c r="G325" s="32">
        <v>29916</v>
      </c>
      <c r="H325" s="32">
        <v>34028</v>
      </c>
      <c r="I325" s="180"/>
      <c r="J325" s="32">
        <v>2604</v>
      </c>
      <c r="K325" s="32">
        <v>1302</v>
      </c>
      <c r="L325" s="32">
        <v>1302</v>
      </c>
    </row>
    <row r="326" spans="1:12" ht="14.25" customHeight="1">
      <c r="A326" s="145" t="s">
        <v>11</v>
      </c>
      <c r="B326" s="32">
        <v>53597</v>
      </c>
      <c r="C326" s="32">
        <v>27050</v>
      </c>
      <c r="D326" s="32">
        <v>26547</v>
      </c>
      <c r="E326" s="180"/>
      <c r="F326" s="32">
        <v>53465</v>
      </c>
      <c r="G326" s="32">
        <v>26984</v>
      </c>
      <c r="H326" s="32">
        <v>26481</v>
      </c>
      <c r="I326" s="180"/>
      <c r="J326" s="52">
        <v>132</v>
      </c>
      <c r="K326" s="52">
        <v>66</v>
      </c>
      <c r="L326" s="52">
        <v>66</v>
      </c>
    </row>
    <row r="327" spans="1:12" ht="14.25" customHeight="1">
      <c r="A327" s="147" t="s">
        <v>279</v>
      </c>
      <c r="B327" s="32">
        <v>93391</v>
      </c>
      <c r="C327" s="32">
        <v>45548</v>
      </c>
      <c r="D327" s="32">
        <v>47843</v>
      </c>
      <c r="E327" s="180"/>
      <c r="F327" s="32">
        <v>92414</v>
      </c>
      <c r="G327" s="32">
        <v>45116</v>
      </c>
      <c r="H327" s="32">
        <v>47298</v>
      </c>
      <c r="I327" s="180"/>
      <c r="J327" s="52">
        <v>977</v>
      </c>
      <c r="K327" s="52">
        <v>432</v>
      </c>
      <c r="L327" s="52">
        <v>545</v>
      </c>
    </row>
    <row r="328" spans="1:12" ht="14.25" customHeight="1">
      <c r="A328" s="145" t="s">
        <v>10</v>
      </c>
      <c r="B328" s="32">
        <v>28381</v>
      </c>
      <c r="C328" s="32">
        <v>13287</v>
      </c>
      <c r="D328" s="32">
        <v>15094</v>
      </c>
      <c r="E328" s="180"/>
      <c r="F328" s="32">
        <v>27605</v>
      </c>
      <c r="G328" s="32">
        <v>12987</v>
      </c>
      <c r="H328" s="32">
        <v>14618</v>
      </c>
      <c r="I328" s="180"/>
      <c r="J328" s="52">
        <v>776</v>
      </c>
      <c r="K328" s="52">
        <v>300</v>
      </c>
      <c r="L328" s="52">
        <v>476</v>
      </c>
    </row>
    <row r="329" spans="1:12" ht="14.25" customHeight="1">
      <c r="A329" s="145" t="s">
        <v>11</v>
      </c>
      <c r="B329" s="32">
        <v>65010</v>
      </c>
      <c r="C329" s="32">
        <v>32261</v>
      </c>
      <c r="D329" s="32">
        <v>32749</v>
      </c>
      <c r="E329" s="180"/>
      <c r="F329" s="32">
        <v>64809</v>
      </c>
      <c r="G329" s="32">
        <v>32129</v>
      </c>
      <c r="H329" s="32">
        <v>32680</v>
      </c>
      <c r="I329" s="180"/>
      <c r="J329" s="52">
        <v>201</v>
      </c>
      <c r="K329" s="52">
        <v>132</v>
      </c>
      <c r="L329" s="52">
        <v>69</v>
      </c>
    </row>
    <row r="330" spans="1:12" ht="14.25" customHeight="1">
      <c r="A330" s="136" t="s">
        <v>91</v>
      </c>
      <c r="B330" s="32">
        <v>94594</v>
      </c>
      <c r="C330" s="32">
        <v>47161</v>
      </c>
      <c r="D330" s="32">
        <v>47433</v>
      </c>
      <c r="E330" s="180"/>
      <c r="F330" s="32">
        <v>93640</v>
      </c>
      <c r="G330" s="32">
        <v>46617</v>
      </c>
      <c r="H330" s="32">
        <v>47023</v>
      </c>
      <c r="I330" s="180"/>
      <c r="J330" s="52">
        <v>954</v>
      </c>
      <c r="K330" s="52">
        <v>544</v>
      </c>
      <c r="L330" s="52">
        <v>410</v>
      </c>
    </row>
    <row r="331" spans="1:12" ht="14.25" customHeight="1">
      <c r="A331" s="145" t="s">
        <v>10</v>
      </c>
      <c r="B331" s="32">
        <v>27027</v>
      </c>
      <c r="C331" s="32">
        <v>12974</v>
      </c>
      <c r="D331" s="32">
        <v>14053</v>
      </c>
      <c r="E331" s="180"/>
      <c r="F331" s="32">
        <v>26984</v>
      </c>
      <c r="G331" s="32">
        <v>12942</v>
      </c>
      <c r="H331" s="32">
        <v>14042</v>
      </c>
      <c r="I331" s="180"/>
      <c r="J331" s="52">
        <v>43</v>
      </c>
      <c r="K331" s="52">
        <v>32</v>
      </c>
      <c r="L331" s="52">
        <v>11</v>
      </c>
    </row>
    <row r="332" spans="1:12" ht="14.25" customHeight="1">
      <c r="A332" s="145" t="s">
        <v>11</v>
      </c>
      <c r="B332" s="32">
        <v>67567</v>
      </c>
      <c r="C332" s="32">
        <v>34187</v>
      </c>
      <c r="D332" s="32">
        <v>33380</v>
      </c>
      <c r="E332" s="180"/>
      <c r="F332" s="32">
        <v>66656</v>
      </c>
      <c r="G332" s="32">
        <v>33675</v>
      </c>
      <c r="H332" s="32">
        <v>32981</v>
      </c>
      <c r="I332" s="180"/>
      <c r="J332" s="52">
        <v>911</v>
      </c>
      <c r="K332" s="52">
        <v>512</v>
      </c>
      <c r="L332" s="52">
        <v>399</v>
      </c>
    </row>
    <row r="333" spans="1:12" ht="14.25" customHeight="1">
      <c r="A333" s="136" t="s">
        <v>92</v>
      </c>
      <c r="B333" s="32">
        <v>155597</v>
      </c>
      <c r="C333" s="32">
        <v>76417</v>
      </c>
      <c r="D333" s="32">
        <v>79180</v>
      </c>
      <c r="E333" s="180"/>
      <c r="F333" s="32">
        <v>150520</v>
      </c>
      <c r="G333" s="32">
        <v>72291</v>
      </c>
      <c r="H333" s="32">
        <v>78229</v>
      </c>
      <c r="I333" s="180"/>
      <c r="J333" s="32">
        <v>5077</v>
      </c>
      <c r="K333" s="32">
        <v>4126</v>
      </c>
      <c r="L333" s="52">
        <v>951</v>
      </c>
    </row>
    <row r="334" spans="1:12" ht="14.25" customHeight="1">
      <c r="A334" s="145" t="s">
        <v>10</v>
      </c>
      <c r="B334" s="32">
        <v>96298</v>
      </c>
      <c r="C334" s="32">
        <v>47270</v>
      </c>
      <c r="D334" s="32">
        <v>49028</v>
      </c>
      <c r="E334" s="180"/>
      <c r="F334" s="32">
        <v>91599</v>
      </c>
      <c r="G334" s="32">
        <v>43454</v>
      </c>
      <c r="H334" s="32">
        <v>48145</v>
      </c>
      <c r="I334" s="180"/>
      <c r="J334" s="32">
        <v>4699</v>
      </c>
      <c r="K334" s="32">
        <v>3816</v>
      </c>
      <c r="L334" s="52">
        <v>883</v>
      </c>
    </row>
    <row r="335" spans="1:12" ht="14.25" customHeight="1">
      <c r="A335" s="145" t="s">
        <v>11</v>
      </c>
      <c r="B335" s="32">
        <v>59299</v>
      </c>
      <c r="C335" s="32">
        <v>29147</v>
      </c>
      <c r="D335" s="32">
        <v>30152</v>
      </c>
      <c r="E335" s="180"/>
      <c r="F335" s="32">
        <v>58921</v>
      </c>
      <c r="G335" s="32">
        <v>28837</v>
      </c>
      <c r="H335" s="32">
        <v>30084</v>
      </c>
      <c r="I335" s="180"/>
      <c r="J335" s="52">
        <v>378</v>
      </c>
      <c r="K335" s="52">
        <v>310</v>
      </c>
      <c r="L335" s="52">
        <v>68</v>
      </c>
    </row>
    <row r="336" spans="1:12" ht="14.25" customHeight="1">
      <c r="A336" s="136" t="s">
        <v>93</v>
      </c>
      <c r="B336" s="32">
        <v>76922</v>
      </c>
      <c r="C336" s="32">
        <v>37101</v>
      </c>
      <c r="D336" s="32">
        <v>39821</v>
      </c>
      <c r="E336" s="180"/>
      <c r="F336" s="32">
        <v>71817</v>
      </c>
      <c r="G336" s="32">
        <v>36066</v>
      </c>
      <c r="H336" s="32">
        <v>35751</v>
      </c>
      <c r="I336" s="180"/>
      <c r="J336" s="32">
        <v>5105</v>
      </c>
      <c r="K336" s="32">
        <v>1035</v>
      </c>
      <c r="L336" s="32">
        <v>4070</v>
      </c>
    </row>
    <row r="337" spans="1:12" ht="14.25" customHeight="1">
      <c r="A337" s="145" t="s">
        <v>10</v>
      </c>
      <c r="B337" s="32">
        <v>30913</v>
      </c>
      <c r="C337" s="32">
        <v>14140</v>
      </c>
      <c r="D337" s="32">
        <v>16773</v>
      </c>
      <c r="E337" s="180"/>
      <c r="F337" s="32">
        <v>26560</v>
      </c>
      <c r="G337" s="32">
        <v>13164</v>
      </c>
      <c r="H337" s="32">
        <v>13396</v>
      </c>
      <c r="I337" s="180"/>
      <c r="J337" s="32">
        <v>4353</v>
      </c>
      <c r="K337" s="52">
        <v>976</v>
      </c>
      <c r="L337" s="32">
        <v>3377</v>
      </c>
    </row>
    <row r="338" spans="1:12" ht="14.25" customHeight="1">
      <c r="A338" s="145" t="s">
        <v>11</v>
      </c>
      <c r="B338" s="32">
        <v>46009</v>
      </c>
      <c r="C338" s="32">
        <v>22961</v>
      </c>
      <c r="D338" s="32">
        <v>23048</v>
      </c>
      <c r="E338" s="180"/>
      <c r="F338" s="32">
        <v>45257</v>
      </c>
      <c r="G338" s="32">
        <v>22902</v>
      </c>
      <c r="H338" s="32">
        <v>22355</v>
      </c>
      <c r="I338" s="180"/>
      <c r="J338" s="52">
        <v>752</v>
      </c>
      <c r="K338" s="52">
        <v>59</v>
      </c>
      <c r="L338" s="52">
        <v>693</v>
      </c>
    </row>
    <row r="339" spans="1:12" ht="14.25" customHeight="1">
      <c r="A339" s="136" t="s">
        <v>306</v>
      </c>
      <c r="B339" s="32">
        <v>105315</v>
      </c>
      <c r="C339" s="32">
        <v>49546</v>
      </c>
      <c r="D339" s="32">
        <v>55769</v>
      </c>
      <c r="E339" s="180"/>
      <c r="F339" s="32">
        <v>95613</v>
      </c>
      <c r="G339" s="32">
        <v>45743</v>
      </c>
      <c r="H339" s="32">
        <v>49870</v>
      </c>
      <c r="I339" s="180"/>
      <c r="J339" s="32">
        <v>9702</v>
      </c>
      <c r="K339" s="32">
        <v>3803</v>
      </c>
      <c r="L339" s="32">
        <v>5899</v>
      </c>
    </row>
    <row r="340" spans="1:12" ht="14.25" customHeight="1">
      <c r="A340" s="145" t="s">
        <v>10</v>
      </c>
      <c r="B340" s="32">
        <v>58523</v>
      </c>
      <c r="C340" s="32">
        <v>26869</v>
      </c>
      <c r="D340" s="32">
        <v>31654</v>
      </c>
      <c r="E340" s="180"/>
      <c r="F340" s="32">
        <v>49455</v>
      </c>
      <c r="G340" s="32">
        <v>23263</v>
      </c>
      <c r="H340" s="32">
        <v>26192</v>
      </c>
      <c r="I340" s="180"/>
      <c r="J340" s="32">
        <v>9068</v>
      </c>
      <c r="K340" s="32">
        <v>3606</v>
      </c>
      <c r="L340" s="32">
        <v>5462</v>
      </c>
    </row>
    <row r="341" spans="1:12" ht="14.25" customHeight="1">
      <c r="A341" s="145" t="s">
        <v>11</v>
      </c>
      <c r="B341" s="32">
        <v>46792</v>
      </c>
      <c r="C341" s="32">
        <v>22677</v>
      </c>
      <c r="D341" s="32">
        <v>24115</v>
      </c>
      <c r="E341" s="180"/>
      <c r="F341" s="32">
        <v>46158</v>
      </c>
      <c r="G341" s="32">
        <v>22480</v>
      </c>
      <c r="H341" s="32">
        <v>23678</v>
      </c>
      <c r="I341" s="180"/>
      <c r="J341" s="52">
        <v>634</v>
      </c>
      <c r="K341" s="52">
        <v>197</v>
      </c>
      <c r="L341" s="52">
        <v>437</v>
      </c>
    </row>
    <row r="342" spans="1:12" ht="14.25" customHeight="1">
      <c r="A342" s="136" t="s">
        <v>94</v>
      </c>
      <c r="B342" s="32">
        <v>51675</v>
      </c>
      <c r="C342" s="32">
        <v>24582</v>
      </c>
      <c r="D342" s="32">
        <v>27093</v>
      </c>
      <c r="E342" s="180"/>
      <c r="F342" s="32">
        <v>49711</v>
      </c>
      <c r="G342" s="32">
        <v>23818</v>
      </c>
      <c r="H342" s="32">
        <v>25893</v>
      </c>
      <c r="I342" s="180"/>
      <c r="J342" s="32">
        <v>1964</v>
      </c>
      <c r="K342" s="52">
        <v>764</v>
      </c>
      <c r="L342" s="32">
        <v>1200</v>
      </c>
    </row>
    <row r="343" spans="1:12" ht="14.25" customHeight="1">
      <c r="A343" s="145" t="s">
        <v>10</v>
      </c>
      <c r="B343" s="32">
        <v>10599</v>
      </c>
      <c r="C343" s="32">
        <v>4777</v>
      </c>
      <c r="D343" s="32">
        <v>5822</v>
      </c>
      <c r="E343" s="180"/>
      <c r="F343" s="32">
        <v>8761</v>
      </c>
      <c r="G343" s="32">
        <v>4068</v>
      </c>
      <c r="H343" s="32">
        <v>4693</v>
      </c>
      <c r="I343" s="180"/>
      <c r="J343" s="32">
        <v>1838</v>
      </c>
      <c r="K343" s="52">
        <v>709</v>
      </c>
      <c r="L343" s="32">
        <v>1129</v>
      </c>
    </row>
    <row r="344" spans="1:12" ht="14.25" customHeight="1">
      <c r="A344" s="145" t="s">
        <v>11</v>
      </c>
      <c r="B344" s="32">
        <v>41076</v>
      </c>
      <c r="C344" s="32">
        <v>19805</v>
      </c>
      <c r="D344" s="32">
        <v>21271</v>
      </c>
      <c r="E344" s="180"/>
      <c r="F344" s="32">
        <v>40950</v>
      </c>
      <c r="G344" s="32">
        <v>19750</v>
      </c>
      <c r="H344" s="32">
        <v>21200</v>
      </c>
      <c r="I344" s="180"/>
      <c r="J344" s="52">
        <v>126</v>
      </c>
      <c r="K344" s="52">
        <v>55</v>
      </c>
      <c r="L344" s="52">
        <v>71</v>
      </c>
    </row>
    <row r="345" spans="1:12" ht="14.25" customHeight="1">
      <c r="A345" s="136" t="s">
        <v>95</v>
      </c>
      <c r="B345" s="32">
        <v>125256</v>
      </c>
      <c r="C345" s="32">
        <v>60567</v>
      </c>
      <c r="D345" s="32">
        <v>64689</v>
      </c>
      <c r="E345" s="180"/>
      <c r="F345" s="32">
        <v>120307</v>
      </c>
      <c r="G345" s="32">
        <v>57878</v>
      </c>
      <c r="H345" s="32">
        <v>62429</v>
      </c>
      <c r="I345" s="180"/>
      <c r="J345" s="32">
        <v>4949</v>
      </c>
      <c r="K345" s="32">
        <v>2689</v>
      </c>
      <c r="L345" s="32">
        <v>2260</v>
      </c>
    </row>
    <row r="346" spans="1:12" ht="14.25" customHeight="1">
      <c r="A346" s="145" t="s">
        <v>10</v>
      </c>
      <c r="B346" s="32">
        <v>125004</v>
      </c>
      <c r="C346" s="32">
        <v>60441</v>
      </c>
      <c r="D346" s="32">
        <v>64563</v>
      </c>
      <c r="E346" s="180"/>
      <c r="F346" s="32">
        <v>120055</v>
      </c>
      <c r="G346" s="32">
        <v>57752</v>
      </c>
      <c r="H346" s="32">
        <v>62303</v>
      </c>
      <c r="I346" s="180"/>
      <c r="J346" s="32">
        <v>4949</v>
      </c>
      <c r="K346" s="32">
        <v>2689</v>
      </c>
      <c r="L346" s="32">
        <v>2260</v>
      </c>
    </row>
    <row r="347" spans="1:12" ht="14.25" customHeight="1">
      <c r="A347" s="145" t="s">
        <v>11</v>
      </c>
      <c r="B347" s="52">
        <v>252</v>
      </c>
      <c r="C347" s="52">
        <v>126</v>
      </c>
      <c r="D347" s="52">
        <v>126</v>
      </c>
      <c r="E347" s="180"/>
      <c r="F347" s="52">
        <v>252</v>
      </c>
      <c r="G347" s="52">
        <v>126</v>
      </c>
      <c r="H347" s="52">
        <v>126</v>
      </c>
      <c r="I347" s="180"/>
      <c r="J347" s="185">
        <v>0</v>
      </c>
      <c r="K347" s="185">
        <v>0</v>
      </c>
      <c r="L347" s="185">
        <v>0</v>
      </c>
    </row>
    <row r="348" spans="1:12" ht="14.25" customHeight="1">
      <c r="A348" s="136" t="s">
        <v>307</v>
      </c>
      <c r="B348" s="32">
        <v>93201</v>
      </c>
      <c r="C348" s="32">
        <v>46402</v>
      </c>
      <c r="D348" s="32">
        <v>46799</v>
      </c>
      <c r="E348" s="180"/>
      <c r="F348" s="32">
        <v>85001</v>
      </c>
      <c r="G348" s="32">
        <v>41267</v>
      </c>
      <c r="H348" s="32">
        <v>43734</v>
      </c>
      <c r="I348" s="180"/>
      <c r="J348" s="32">
        <v>8200</v>
      </c>
      <c r="K348" s="32">
        <v>5135</v>
      </c>
      <c r="L348" s="32">
        <v>3065</v>
      </c>
    </row>
    <row r="349" spans="1:12" ht="14.25" customHeight="1">
      <c r="A349" s="145" t="s">
        <v>10</v>
      </c>
      <c r="B349" s="32">
        <v>76833</v>
      </c>
      <c r="C349" s="32">
        <v>38333</v>
      </c>
      <c r="D349" s="32">
        <v>38500</v>
      </c>
      <c r="E349" s="180"/>
      <c r="F349" s="32">
        <v>68677</v>
      </c>
      <c r="G349" s="32">
        <v>33217</v>
      </c>
      <c r="H349" s="32">
        <v>35460</v>
      </c>
      <c r="I349" s="180"/>
      <c r="J349" s="32">
        <v>8156</v>
      </c>
      <c r="K349" s="32">
        <v>5116</v>
      </c>
      <c r="L349" s="32">
        <v>3040</v>
      </c>
    </row>
    <row r="350" spans="1:12" ht="14.25" customHeight="1">
      <c r="A350" s="145" t="s">
        <v>11</v>
      </c>
      <c r="B350" s="32">
        <v>16368</v>
      </c>
      <c r="C350" s="32">
        <v>8069</v>
      </c>
      <c r="D350" s="32">
        <v>8299</v>
      </c>
      <c r="E350" s="180"/>
      <c r="F350" s="32">
        <v>16324</v>
      </c>
      <c r="G350" s="32">
        <v>8050</v>
      </c>
      <c r="H350" s="32">
        <v>8274</v>
      </c>
      <c r="I350" s="180"/>
      <c r="J350" s="52">
        <v>44</v>
      </c>
      <c r="K350" s="52">
        <v>19</v>
      </c>
      <c r="L350" s="52">
        <v>25</v>
      </c>
    </row>
    <row r="351" spans="1:12" ht="14.25" customHeight="1">
      <c r="A351" s="136" t="s">
        <v>96</v>
      </c>
      <c r="B351" s="32">
        <v>126403</v>
      </c>
      <c r="C351" s="32">
        <v>61226</v>
      </c>
      <c r="D351" s="32">
        <v>65177</v>
      </c>
      <c r="E351" s="180"/>
      <c r="F351" s="32">
        <v>123681</v>
      </c>
      <c r="G351" s="32">
        <v>59738</v>
      </c>
      <c r="H351" s="32">
        <v>63943</v>
      </c>
      <c r="I351" s="180"/>
      <c r="J351" s="32">
        <v>2722</v>
      </c>
      <c r="K351" s="32">
        <v>1488</v>
      </c>
      <c r="L351" s="32">
        <v>1234</v>
      </c>
    </row>
    <row r="352" spans="1:12" ht="14.25" customHeight="1">
      <c r="A352" s="145" t="s">
        <v>10</v>
      </c>
      <c r="B352" s="32">
        <v>59520</v>
      </c>
      <c r="C352" s="32">
        <v>28165</v>
      </c>
      <c r="D352" s="32">
        <v>31355</v>
      </c>
      <c r="E352" s="180"/>
      <c r="F352" s="32">
        <v>57006</v>
      </c>
      <c r="G352" s="32">
        <v>26752</v>
      </c>
      <c r="H352" s="32">
        <v>30254</v>
      </c>
      <c r="I352" s="180"/>
      <c r="J352" s="32">
        <v>2514</v>
      </c>
      <c r="K352" s="32">
        <v>1413</v>
      </c>
      <c r="L352" s="32">
        <v>1101</v>
      </c>
    </row>
    <row r="353" spans="1:12" ht="14.25" customHeight="1">
      <c r="A353" s="145" t="s">
        <v>11</v>
      </c>
      <c r="B353" s="32">
        <v>66883</v>
      </c>
      <c r="C353" s="32">
        <v>33061</v>
      </c>
      <c r="D353" s="32">
        <v>33822</v>
      </c>
      <c r="E353" s="180"/>
      <c r="F353" s="32">
        <v>66675</v>
      </c>
      <c r="G353" s="32">
        <v>32986</v>
      </c>
      <c r="H353" s="32">
        <v>33689</v>
      </c>
      <c r="I353" s="180"/>
      <c r="J353" s="52">
        <v>208</v>
      </c>
      <c r="K353" s="52">
        <v>75</v>
      </c>
      <c r="L353" s="52">
        <v>133</v>
      </c>
    </row>
    <row r="354" spans="1:12" ht="14.25" customHeight="1">
      <c r="A354" s="136" t="s">
        <v>308</v>
      </c>
      <c r="B354" s="32">
        <v>91297</v>
      </c>
      <c r="C354" s="32">
        <v>44374</v>
      </c>
      <c r="D354" s="32">
        <v>46923</v>
      </c>
      <c r="E354" s="180"/>
      <c r="F354" s="32">
        <v>85404</v>
      </c>
      <c r="G354" s="32">
        <v>41560</v>
      </c>
      <c r="H354" s="32">
        <v>43844</v>
      </c>
      <c r="I354" s="180"/>
      <c r="J354" s="32">
        <v>5893</v>
      </c>
      <c r="K354" s="32">
        <v>2814</v>
      </c>
      <c r="L354" s="32">
        <v>3079</v>
      </c>
    </row>
    <row r="355" spans="1:12" ht="14.25" customHeight="1">
      <c r="A355" s="145" t="s">
        <v>10</v>
      </c>
      <c r="B355" s="32">
        <v>74796</v>
      </c>
      <c r="C355" s="32">
        <v>36014</v>
      </c>
      <c r="D355" s="32">
        <v>38782</v>
      </c>
      <c r="E355" s="180"/>
      <c r="F355" s="32">
        <v>68990</v>
      </c>
      <c r="G355" s="32">
        <v>33250</v>
      </c>
      <c r="H355" s="32">
        <v>35740</v>
      </c>
      <c r="I355" s="180"/>
      <c r="J355" s="32">
        <v>5806</v>
      </c>
      <c r="K355" s="32">
        <v>2764</v>
      </c>
      <c r="L355" s="32">
        <v>3042</v>
      </c>
    </row>
    <row r="356" spans="1:12" ht="14.25" customHeight="1">
      <c r="A356" s="145" t="s">
        <v>11</v>
      </c>
      <c r="B356" s="32">
        <v>16501</v>
      </c>
      <c r="C356" s="32">
        <v>8360</v>
      </c>
      <c r="D356" s="32">
        <v>8141</v>
      </c>
      <c r="E356" s="180"/>
      <c r="F356" s="32">
        <v>16414</v>
      </c>
      <c r="G356" s="32">
        <v>8310</v>
      </c>
      <c r="H356" s="32">
        <v>8104</v>
      </c>
      <c r="I356" s="180"/>
      <c r="J356" s="52">
        <v>87</v>
      </c>
      <c r="K356" s="52">
        <v>50</v>
      </c>
      <c r="L356" s="52">
        <v>37</v>
      </c>
    </row>
    <row r="357" spans="1:12" ht="14.25" customHeight="1">
      <c r="A357" s="147" t="s">
        <v>97</v>
      </c>
      <c r="B357" s="32">
        <v>73949</v>
      </c>
      <c r="C357" s="32">
        <v>36542</v>
      </c>
      <c r="D357" s="32">
        <v>37407</v>
      </c>
      <c r="E357" s="180"/>
      <c r="F357" s="32">
        <v>69460</v>
      </c>
      <c r="G357" s="32">
        <v>34520</v>
      </c>
      <c r="H357" s="32">
        <v>34940</v>
      </c>
      <c r="I357" s="180"/>
      <c r="J357" s="32">
        <v>4489</v>
      </c>
      <c r="K357" s="32">
        <v>2022</v>
      </c>
      <c r="L357" s="32">
        <v>2467</v>
      </c>
    </row>
    <row r="358" spans="1:12" ht="14.25" customHeight="1">
      <c r="A358" s="145" t="s">
        <v>10</v>
      </c>
      <c r="B358" s="32">
        <v>32633</v>
      </c>
      <c r="C358" s="32">
        <v>15758</v>
      </c>
      <c r="D358" s="32">
        <v>16875</v>
      </c>
      <c r="E358" s="180"/>
      <c r="F358" s="32">
        <v>28172</v>
      </c>
      <c r="G358" s="32">
        <v>13751</v>
      </c>
      <c r="H358" s="32">
        <v>14421</v>
      </c>
      <c r="I358" s="180"/>
      <c r="J358" s="32">
        <v>4461</v>
      </c>
      <c r="K358" s="32">
        <v>2007</v>
      </c>
      <c r="L358" s="32">
        <v>2454</v>
      </c>
    </row>
    <row r="359" spans="1:12" ht="14.25" customHeight="1">
      <c r="A359" s="145" t="s">
        <v>11</v>
      </c>
      <c r="B359" s="32">
        <v>41316</v>
      </c>
      <c r="C359" s="32">
        <v>20784</v>
      </c>
      <c r="D359" s="32">
        <v>20532</v>
      </c>
      <c r="E359" s="180"/>
      <c r="F359" s="32">
        <v>41288</v>
      </c>
      <c r="G359" s="32">
        <v>20769</v>
      </c>
      <c r="H359" s="32">
        <v>20519</v>
      </c>
      <c r="I359" s="180"/>
      <c r="J359" s="52">
        <v>28</v>
      </c>
      <c r="K359" s="52">
        <v>15</v>
      </c>
      <c r="L359" s="52">
        <v>13</v>
      </c>
    </row>
    <row r="360" spans="1:12" ht="14.25" customHeight="1">
      <c r="A360" s="140" t="s">
        <v>245</v>
      </c>
      <c r="B360" s="32">
        <v>77029</v>
      </c>
      <c r="C360" s="32">
        <v>37866</v>
      </c>
      <c r="D360" s="32">
        <v>39163</v>
      </c>
      <c r="E360" s="180"/>
      <c r="F360" s="32">
        <v>73435</v>
      </c>
      <c r="G360" s="32">
        <v>36463</v>
      </c>
      <c r="H360" s="32">
        <v>36972</v>
      </c>
      <c r="I360" s="180"/>
      <c r="J360" s="32">
        <v>3594</v>
      </c>
      <c r="K360" s="32">
        <v>1403</v>
      </c>
      <c r="L360" s="32">
        <v>2191</v>
      </c>
    </row>
    <row r="361" spans="1:12" ht="14.25" customHeight="1">
      <c r="A361" s="145" t="s">
        <v>10</v>
      </c>
      <c r="B361" s="32">
        <v>52619</v>
      </c>
      <c r="C361" s="32">
        <v>25602</v>
      </c>
      <c r="D361" s="32">
        <v>27017</v>
      </c>
      <c r="E361" s="180"/>
      <c r="F361" s="32">
        <v>49041</v>
      </c>
      <c r="G361" s="32">
        <v>24215</v>
      </c>
      <c r="H361" s="32">
        <v>24826</v>
      </c>
      <c r="I361" s="180"/>
      <c r="J361" s="32">
        <v>3578</v>
      </c>
      <c r="K361" s="32">
        <v>1387</v>
      </c>
      <c r="L361" s="32">
        <v>2191</v>
      </c>
    </row>
    <row r="362" spans="1:12" ht="14.25" customHeight="1">
      <c r="A362" s="145" t="s">
        <v>11</v>
      </c>
      <c r="B362" s="32">
        <v>24410</v>
      </c>
      <c r="C362" s="32">
        <v>12264</v>
      </c>
      <c r="D362" s="32">
        <v>12146</v>
      </c>
      <c r="E362" s="180"/>
      <c r="F362" s="32">
        <v>24394</v>
      </c>
      <c r="G362" s="32">
        <v>12248</v>
      </c>
      <c r="H362" s="32">
        <v>12146</v>
      </c>
      <c r="I362" s="180"/>
      <c r="J362" s="52">
        <v>16</v>
      </c>
      <c r="K362" s="52">
        <v>16</v>
      </c>
      <c r="L362" s="52">
        <v>0</v>
      </c>
    </row>
    <row r="363" spans="1:12" ht="14.25" customHeight="1">
      <c r="A363" s="140" t="s">
        <v>244</v>
      </c>
      <c r="B363" s="32">
        <v>91038</v>
      </c>
      <c r="C363" s="32">
        <v>45266</v>
      </c>
      <c r="D363" s="32">
        <v>45772</v>
      </c>
      <c r="E363" s="180"/>
      <c r="F363" s="32">
        <v>89791</v>
      </c>
      <c r="G363" s="32">
        <v>44617</v>
      </c>
      <c r="H363" s="32">
        <v>45174</v>
      </c>
      <c r="I363" s="180"/>
      <c r="J363" s="32">
        <v>1247</v>
      </c>
      <c r="K363" s="52">
        <v>649</v>
      </c>
      <c r="L363" s="52">
        <v>598</v>
      </c>
    </row>
    <row r="364" spans="1:12" ht="14.25" customHeight="1">
      <c r="A364" s="145" t="s">
        <v>10</v>
      </c>
      <c r="B364" s="32">
        <v>31246</v>
      </c>
      <c r="C364" s="32">
        <v>15381</v>
      </c>
      <c r="D364" s="32">
        <v>15865</v>
      </c>
      <c r="E364" s="180"/>
      <c r="F364" s="32">
        <v>30138</v>
      </c>
      <c r="G364" s="32">
        <v>14806</v>
      </c>
      <c r="H364" s="32">
        <v>15332</v>
      </c>
      <c r="I364" s="180"/>
      <c r="J364" s="32">
        <v>1108</v>
      </c>
      <c r="K364" s="52">
        <v>575</v>
      </c>
      <c r="L364" s="52">
        <v>533</v>
      </c>
    </row>
    <row r="365" spans="1:12" ht="14.25" customHeight="1">
      <c r="A365" s="145" t="s">
        <v>11</v>
      </c>
      <c r="B365" s="32">
        <v>59792</v>
      </c>
      <c r="C365" s="32">
        <v>29885</v>
      </c>
      <c r="D365" s="32">
        <v>29907</v>
      </c>
      <c r="E365" s="180"/>
      <c r="F365" s="32">
        <v>59653</v>
      </c>
      <c r="G365" s="32">
        <v>29811</v>
      </c>
      <c r="H365" s="32">
        <v>29842</v>
      </c>
      <c r="I365" s="180"/>
      <c r="J365" s="52">
        <v>139</v>
      </c>
      <c r="K365" s="52">
        <v>74</v>
      </c>
      <c r="L365" s="52">
        <v>65</v>
      </c>
    </row>
    <row r="366" spans="1:12" ht="14.25" customHeight="1">
      <c r="A366" s="140" t="s">
        <v>309</v>
      </c>
      <c r="B366" s="32">
        <v>121698</v>
      </c>
      <c r="C366" s="32">
        <v>60110</v>
      </c>
      <c r="D366" s="32">
        <v>61588</v>
      </c>
      <c r="E366" s="180"/>
      <c r="F366" s="32">
        <v>119763</v>
      </c>
      <c r="G366" s="32">
        <v>59235</v>
      </c>
      <c r="H366" s="32">
        <v>60528</v>
      </c>
      <c r="I366" s="180"/>
      <c r="J366" s="32">
        <v>1935</v>
      </c>
      <c r="K366" s="52">
        <v>875</v>
      </c>
      <c r="L366" s="32">
        <v>1060</v>
      </c>
    </row>
    <row r="367" spans="1:12" ht="14.25" customHeight="1">
      <c r="A367" s="145" t="s">
        <v>10</v>
      </c>
      <c r="B367" s="32">
        <v>51821</v>
      </c>
      <c r="C367" s="32">
        <v>25219</v>
      </c>
      <c r="D367" s="32">
        <v>26602</v>
      </c>
      <c r="E367" s="180"/>
      <c r="F367" s="32">
        <v>51333</v>
      </c>
      <c r="G367" s="32">
        <v>24948</v>
      </c>
      <c r="H367" s="32">
        <v>26385</v>
      </c>
      <c r="I367" s="180"/>
      <c r="J367" s="52">
        <v>488</v>
      </c>
      <c r="K367" s="52">
        <v>271</v>
      </c>
      <c r="L367" s="52">
        <v>217</v>
      </c>
    </row>
    <row r="368" spans="1:12" ht="14.25" customHeight="1">
      <c r="A368" s="145" t="s">
        <v>11</v>
      </c>
      <c r="B368" s="32">
        <v>69877</v>
      </c>
      <c r="C368" s="32">
        <v>34891</v>
      </c>
      <c r="D368" s="32">
        <v>34986</v>
      </c>
      <c r="E368" s="180"/>
      <c r="F368" s="32">
        <v>68430</v>
      </c>
      <c r="G368" s="32">
        <v>34287</v>
      </c>
      <c r="H368" s="32">
        <v>34143</v>
      </c>
      <c r="I368" s="180"/>
      <c r="J368" s="32">
        <v>1447</v>
      </c>
      <c r="K368" s="52">
        <v>604</v>
      </c>
      <c r="L368" s="52">
        <v>843</v>
      </c>
    </row>
    <row r="369" spans="1:12" ht="14.25" customHeight="1">
      <c r="A369" s="140" t="s">
        <v>243</v>
      </c>
      <c r="B369" s="32">
        <v>82669</v>
      </c>
      <c r="C369" s="32">
        <v>41343</v>
      </c>
      <c r="D369" s="32">
        <v>41326</v>
      </c>
      <c r="E369" s="180"/>
      <c r="F369" s="32">
        <v>79941</v>
      </c>
      <c r="G369" s="32">
        <v>40174</v>
      </c>
      <c r="H369" s="32">
        <v>39767</v>
      </c>
      <c r="I369" s="180"/>
      <c r="J369" s="32">
        <v>2728</v>
      </c>
      <c r="K369" s="32">
        <v>1169</v>
      </c>
      <c r="L369" s="32">
        <v>1559</v>
      </c>
    </row>
    <row r="370" spans="1:12" ht="14.25" customHeight="1">
      <c r="A370" s="145" t="s">
        <v>10</v>
      </c>
      <c r="B370" s="32">
        <v>26634</v>
      </c>
      <c r="C370" s="32">
        <v>12866</v>
      </c>
      <c r="D370" s="32">
        <v>13768</v>
      </c>
      <c r="E370" s="180"/>
      <c r="F370" s="32">
        <v>24998</v>
      </c>
      <c r="G370" s="32">
        <v>12313</v>
      </c>
      <c r="H370" s="32">
        <v>12685</v>
      </c>
      <c r="I370" s="180"/>
      <c r="J370" s="32">
        <v>1636</v>
      </c>
      <c r="K370" s="52">
        <v>553</v>
      </c>
      <c r="L370" s="32">
        <v>1083</v>
      </c>
    </row>
    <row r="371" spans="1:12" ht="14.25" customHeight="1">
      <c r="A371" s="145" t="s">
        <v>11</v>
      </c>
      <c r="B371" s="32">
        <v>56035</v>
      </c>
      <c r="C371" s="32">
        <v>28477</v>
      </c>
      <c r="D371" s="32">
        <v>27558</v>
      </c>
      <c r="E371" s="180"/>
      <c r="F371" s="32">
        <v>54943</v>
      </c>
      <c r="G371" s="32">
        <v>27861</v>
      </c>
      <c r="H371" s="32">
        <v>27082</v>
      </c>
      <c r="I371" s="180"/>
      <c r="J371" s="32">
        <v>1092</v>
      </c>
      <c r="K371" s="52">
        <v>616</v>
      </c>
      <c r="L371" s="52">
        <v>476</v>
      </c>
    </row>
    <row r="372" spans="1:12" ht="14.25" customHeight="1">
      <c r="A372" s="140" t="s">
        <v>242</v>
      </c>
      <c r="B372" s="32">
        <v>61219</v>
      </c>
      <c r="C372" s="32">
        <v>31288</v>
      </c>
      <c r="D372" s="32">
        <v>29931</v>
      </c>
      <c r="E372" s="180"/>
      <c r="F372" s="32">
        <v>60478</v>
      </c>
      <c r="G372" s="32">
        <v>30883</v>
      </c>
      <c r="H372" s="32">
        <v>29595</v>
      </c>
      <c r="I372" s="180"/>
      <c r="J372" s="52">
        <v>741</v>
      </c>
      <c r="K372" s="52">
        <v>405</v>
      </c>
      <c r="L372" s="52">
        <v>336</v>
      </c>
    </row>
    <row r="373" spans="1:12" ht="14.25" customHeight="1">
      <c r="A373" s="145" t="s">
        <v>10</v>
      </c>
      <c r="B373" s="32">
        <v>20358</v>
      </c>
      <c r="C373" s="32">
        <v>10383</v>
      </c>
      <c r="D373" s="32">
        <v>9975</v>
      </c>
      <c r="E373" s="180"/>
      <c r="F373" s="32">
        <v>19650</v>
      </c>
      <c r="G373" s="32">
        <v>9996</v>
      </c>
      <c r="H373" s="32">
        <v>9654</v>
      </c>
      <c r="I373" s="180"/>
      <c r="J373" s="52">
        <v>708</v>
      </c>
      <c r="K373" s="52">
        <v>387</v>
      </c>
      <c r="L373" s="52">
        <v>321</v>
      </c>
    </row>
    <row r="374" spans="1:12" ht="14.25" customHeight="1">
      <c r="A374" s="145" t="s">
        <v>11</v>
      </c>
      <c r="B374" s="32">
        <v>40861</v>
      </c>
      <c r="C374" s="32">
        <v>20905</v>
      </c>
      <c r="D374" s="32">
        <v>19956</v>
      </c>
      <c r="E374" s="180"/>
      <c r="F374" s="32">
        <v>40828</v>
      </c>
      <c r="G374" s="32">
        <v>20887</v>
      </c>
      <c r="H374" s="32">
        <v>19941</v>
      </c>
      <c r="I374" s="180"/>
      <c r="J374" s="52">
        <v>33</v>
      </c>
      <c r="K374" s="52">
        <v>18</v>
      </c>
      <c r="L374" s="52">
        <v>15</v>
      </c>
    </row>
    <row r="375" spans="1:12" ht="14.25" customHeight="1">
      <c r="A375" s="140" t="s">
        <v>241</v>
      </c>
      <c r="B375" s="32">
        <v>64647</v>
      </c>
      <c r="C375" s="32">
        <v>32671</v>
      </c>
      <c r="D375" s="32">
        <v>31976</v>
      </c>
      <c r="E375" s="180"/>
      <c r="F375" s="32">
        <v>63743</v>
      </c>
      <c r="G375" s="32">
        <v>32305</v>
      </c>
      <c r="H375" s="32">
        <v>31438</v>
      </c>
      <c r="I375" s="180"/>
      <c r="J375" s="52">
        <v>904</v>
      </c>
      <c r="K375" s="52">
        <v>366</v>
      </c>
      <c r="L375" s="52">
        <v>538</v>
      </c>
    </row>
    <row r="376" spans="1:12" ht="14.25" customHeight="1">
      <c r="A376" s="145" t="s">
        <v>10</v>
      </c>
      <c r="B376" s="32">
        <v>25553</v>
      </c>
      <c r="C376" s="32">
        <v>12578</v>
      </c>
      <c r="D376" s="32">
        <v>12975</v>
      </c>
      <c r="E376" s="180"/>
      <c r="F376" s="32">
        <v>24752</v>
      </c>
      <c r="G376" s="32">
        <v>12250</v>
      </c>
      <c r="H376" s="32">
        <v>12502</v>
      </c>
      <c r="I376" s="180"/>
      <c r="J376" s="52">
        <v>801</v>
      </c>
      <c r="K376" s="52">
        <v>328</v>
      </c>
      <c r="L376" s="52">
        <v>473</v>
      </c>
    </row>
    <row r="377" spans="1:12" ht="14.25" customHeight="1">
      <c r="A377" s="145" t="s">
        <v>11</v>
      </c>
      <c r="B377" s="32">
        <v>39094</v>
      </c>
      <c r="C377" s="32">
        <v>20093</v>
      </c>
      <c r="D377" s="32">
        <v>19001</v>
      </c>
      <c r="E377" s="180"/>
      <c r="F377" s="32">
        <v>38991</v>
      </c>
      <c r="G377" s="32">
        <v>20055</v>
      </c>
      <c r="H377" s="32">
        <v>18936</v>
      </c>
      <c r="I377" s="180"/>
      <c r="J377" s="52">
        <v>103</v>
      </c>
      <c r="K377" s="52">
        <v>38</v>
      </c>
      <c r="L377" s="52">
        <v>65</v>
      </c>
    </row>
    <row r="378" spans="1:12" ht="14.25" customHeight="1">
      <c r="A378" s="140" t="s">
        <v>240</v>
      </c>
      <c r="B378" s="32">
        <v>54634</v>
      </c>
      <c r="C378" s="32">
        <v>27582</v>
      </c>
      <c r="D378" s="32">
        <v>27052</v>
      </c>
      <c r="E378" s="180"/>
      <c r="F378" s="32">
        <v>53122</v>
      </c>
      <c r="G378" s="32">
        <v>26931</v>
      </c>
      <c r="H378" s="32">
        <v>26191</v>
      </c>
      <c r="I378" s="180"/>
      <c r="J378" s="32">
        <v>1512</v>
      </c>
      <c r="K378" s="52">
        <v>651</v>
      </c>
      <c r="L378" s="52">
        <v>861</v>
      </c>
    </row>
    <row r="379" spans="1:12" ht="14.25" customHeight="1">
      <c r="A379" s="145" t="s">
        <v>10</v>
      </c>
      <c r="B379" s="32">
        <v>24163</v>
      </c>
      <c r="C379" s="32">
        <v>12123</v>
      </c>
      <c r="D379" s="32">
        <v>12040</v>
      </c>
      <c r="E379" s="180"/>
      <c r="F379" s="32">
        <v>22665</v>
      </c>
      <c r="G379" s="32">
        <v>11481</v>
      </c>
      <c r="H379" s="32">
        <v>11184</v>
      </c>
      <c r="I379" s="180"/>
      <c r="J379" s="32">
        <v>1498</v>
      </c>
      <c r="K379" s="52">
        <v>642</v>
      </c>
      <c r="L379" s="52">
        <v>856</v>
      </c>
    </row>
    <row r="380" spans="1:12" ht="14.25" customHeight="1">
      <c r="A380" s="145" t="s">
        <v>11</v>
      </c>
      <c r="B380" s="32">
        <v>30471</v>
      </c>
      <c r="C380" s="32">
        <v>15459</v>
      </c>
      <c r="D380" s="32">
        <v>15012</v>
      </c>
      <c r="E380" s="180"/>
      <c r="F380" s="32">
        <v>30457</v>
      </c>
      <c r="G380" s="32">
        <v>15450</v>
      </c>
      <c r="H380" s="32">
        <v>15007</v>
      </c>
      <c r="I380" s="180"/>
      <c r="J380" s="52">
        <v>14</v>
      </c>
      <c r="K380" s="52">
        <v>9</v>
      </c>
      <c r="L380" s="52">
        <v>5</v>
      </c>
    </row>
    <row r="381" spans="1:12" ht="14.25" customHeight="1">
      <c r="A381" s="147" t="s">
        <v>98</v>
      </c>
      <c r="B381" s="32">
        <v>122705</v>
      </c>
      <c r="C381" s="32">
        <v>59656</v>
      </c>
      <c r="D381" s="32">
        <v>63049</v>
      </c>
      <c r="E381" s="180"/>
      <c r="F381" s="32">
        <v>120366</v>
      </c>
      <c r="G381" s="32">
        <v>58672</v>
      </c>
      <c r="H381" s="32">
        <v>61694</v>
      </c>
      <c r="I381" s="180"/>
      <c r="J381" s="32">
        <v>2339</v>
      </c>
      <c r="K381" s="52">
        <v>984</v>
      </c>
      <c r="L381" s="32">
        <v>1355</v>
      </c>
    </row>
    <row r="382" spans="1:12" ht="14.25" customHeight="1">
      <c r="A382" s="145" t="s">
        <v>10</v>
      </c>
      <c r="B382" s="32">
        <v>58096</v>
      </c>
      <c r="C382" s="32">
        <v>27262</v>
      </c>
      <c r="D382" s="32">
        <v>30834</v>
      </c>
      <c r="E382" s="180"/>
      <c r="F382" s="32">
        <v>56159</v>
      </c>
      <c r="G382" s="32">
        <v>26534</v>
      </c>
      <c r="H382" s="32">
        <v>29625</v>
      </c>
      <c r="I382" s="180"/>
      <c r="J382" s="32">
        <v>1937</v>
      </c>
      <c r="K382" s="52">
        <v>728</v>
      </c>
      <c r="L382" s="32">
        <v>1209</v>
      </c>
    </row>
    <row r="383" spans="1:12" ht="14.25" customHeight="1">
      <c r="A383" s="145" t="s">
        <v>11</v>
      </c>
      <c r="B383" s="32">
        <v>64609</v>
      </c>
      <c r="C383" s="32">
        <v>32394</v>
      </c>
      <c r="D383" s="32">
        <v>32215</v>
      </c>
      <c r="E383" s="180"/>
      <c r="F383" s="32">
        <v>64207</v>
      </c>
      <c r="G383" s="32">
        <v>32138</v>
      </c>
      <c r="H383" s="32">
        <v>32069</v>
      </c>
      <c r="I383" s="180"/>
      <c r="J383" s="52">
        <v>402</v>
      </c>
      <c r="K383" s="52">
        <v>256</v>
      </c>
      <c r="L383" s="52">
        <v>146</v>
      </c>
    </row>
    <row r="384" spans="1:12" ht="14.25" customHeight="1">
      <c r="A384" s="147" t="s">
        <v>239</v>
      </c>
      <c r="B384" s="32">
        <v>121478</v>
      </c>
      <c r="C384" s="32">
        <v>56662</v>
      </c>
      <c r="D384" s="32">
        <v>64816</v>
      </c>
      <c r="E384" s="180"/>
      <c r="F384" s="32">
        <v>115085</v>
      </c>
      <c r="G384" s="32">
        <v>54823</v>
      </c>
      <c r="H384" s="32">
        <v>60262</v>
      </c>
      <c r="I384" s="180"/>
      <c r="J384" s="32">
        <v>6393</v>
      </c>
      <c r="K384" s="32">
        <v>1839</v>
      </c>
      <c r="L384" s="32">
        <v>4554</v>
      </c>
    </row>
    <row r="385" spans="1:12" ht="14.25" customHeight="1">
      <c r="A385" s="145" t="s">
        <v>10</v>
      </c>
      <c r="B385" s="32">
        <v>91503</v>
      </c>
      <c r="C385" s="32">
        <v>42196</v>
      </c>
      <c r="D385" s="32">
        <v>49307</v>
      </c>
      <c r="E385" s="180"/>
      <c r="F385" s="32">
        <v>86482</v>
      </c>
      <c r="G385" s="32">
        <v>40679</v>
      </c>
      <c r="H385" s="32">
        <v>45803</v>
      </c>
      <c r="I385" s="180"/>
      <c r="J385" s="32">
        <v>5021</v>
      </c>
      <c r="K385" s="32">
        <v>1517</v>
      </c>
      <c r="L385" s="32">
        <v>3504</v>
      </c>
    </row>
    <row r="386" spans="1:12" ht="14.25" customHeight="1">
      <c r="A386" s="145" t="s">
        <v>11</v>
      </c>
      <c r="B386" s="32">
        <v>29975</v>
      </c>
      <c r="C386" s="32">
        <v>14466</v>
      </c>
      <c r="D386" s="32">
        <v>15509</v>
      </c>
      <c r="E386" s="180"/>
      <c r="F386" s="32">
        <v>28603</v>
      </c>
      <c r="G386" s="32">
        <v>14144</v>
      </c>
      <c r="H386" s="32">
        <v>14459</v>
      </c>
      <c r="I386" s="180"/>
      <c r="J386" s="32">
        <v>1372</v>
      </c>
      <c r="K386" s="52">
        <v>322</v>
      </c>
      <c r="L386" s="32">
        <v>1050</v>
      </c>
    </row>
    <row r="387" spans="1:12" ht="14.25" customHeight="1">
      <c r="A387" s="140" t="s">
        <v>238</v>
      </c>
      <c r="B387" s="32">
        <v>101256</v>
      </c>
      <c r="C387" s="32">
        <v>48723</v>
      </c>
      <c r="D387" s="32">
        <v>52533</v>
      </c>
      <c r="E387" s="180"/>
      <c r="F387" s="32">
        <v>96043</v>
      </c>
      <c r="G387" s="32">
        <v>46516</v>
      </c>
      <c r="H387" s="32">
        <v>49527</v>
      </c>
      <c r="I387" s="180"/>
      <c r="J387" s="32">
        <v>5213</v>
      </c>
      <c r="K387" s="32">
        <v>2207</v>
      </c>
      <c r="L387" s="32">
        <v>3006</v>
      </c>
    </row>
    <row r="388" spans="1:12" ht="14.25" customHeight="1">
      <c r="A388" s="145" t="s">
        <v>10</v>
      </c>
      <c r="B388" s="32">
        <v>26844</v>
      </c>
      <c r="C388" s="32">
        <v>12708</v>
      </c>
      <c r="D388" s="32">
        <v>14136</v>
      </c>
      <c r="E388" s="180"/>
      <c r="F388" s="32">
        <v>24830</v>
      </c>
      <c r="G388" s="32">
        <v>11791</v>
      </c>
      <c r="H388" s="32">
        <v>13039</v>
      </c>
      <c r="I388" s="180"/>
      <c r="J388" s="32">
        <v>2014</v>
      </c>
      <c r="K388" s="52">
        <v>917</v>
      </c>
      <c r="L388" s="32">
        <v>1097</v>
      </c>
    </row>
    <row r="389" spans="1:12" ht="14.25" customHeight="1">
      <c r="A389" s="145" t="s">
        <v>11</v>
      </c>
      <c r="B389" s="32">
        <v>74412</v>
      </c>
      <c r="C389" s="32">
        <v>36015</v>
      </c>
      <c r="D389" s="32">
        <v>38397</v>
      </c>
      <c r="E389" s="180"/>
      <c r="F389" s="32">
        <v>71213</v>
      </c>
      <c r="G389" s="32">
        <v>34725</v>
      </c>
      <c r="H389" s="32">
        <v>36488</v>
      </c>
      <c r="I389" s="180"/>
      <c r="J389" s="32">
        <v>3199</v>
      </c>
      <c r="K389" s="32">
        <v>1290</v>
      </c>
      <c r="L389" s="32">
        <v>1909</v>
      </c>
    </row>
    <row r="390" spans="1:12" ht="14.25" customHeight="1">
      <c r="A390" s="140" t="s">
        <v>237</v>
      </c>
      <c r="B390" s="32">
        <v>70676</v>
      </c>
      <c r="C390" s="32">
        <v>35620</v>
      </c>
      <c r="D390" s="32">
        <v>35056</v>
      </c>
      <c r="E390" s="180"/>
      <c r="F390" s="32">
        <v>69946</v>
      </c>
      <c r="G390" s="32">
        <v>35374</v>
      </c>
      <c r="H390" s="32">
        <v>34572</v>
      </c>
      <c r="I390" s="180"/>
      <c r="J390" s="52">
        <v>730</v>
      </c>
      <c r="K390" s="52">
        <v>246</v>
      </c>
      <c r="L390" s="52">
        <v>484</v>
      </c>
    </row>
    <row r="391" spans="1:12" ht="14.25" customHeight="1">
      <c r="A391" s="145" t="s">
        <v>10</v>
      </c>
      <c r="B391" s="32">
        <v>21620</v>
      </c>
      <c r="C391" s="32">
        <v>10466</v>
      </c>
      <c r="D391" s="32">
        <v>11154</v>
      </c>
      <c r="E391" s="180"/>
      <c r="F391" s="32">
        <v>20942</v>
      </c>
      <c r="G391" s="32">
        <v>10243</v>
      </c>
      <c r="H391" s="32">
        <v>10699</v>
      </c>
      <c r="I391" s="180"/>
      <c r="J391" s="52">
        <v>678</v>
      </c>
      <c r="K391" s="52">
        <v>223</v>
      </c>
      <c r="L391" s="52">
        <v>455</v>
      </c>
    </row>
    <row r="392" spans="1:12" ht="14.25" customHeight="1">
      <c r="A392" s="145" t="s">
        <v>11</v>
      </c>
      <c r="B392" s="32">
        <v>49056</v>
      </c>
      <c r="C392" s="32">
        <v>25154</v>
      </c>
      <c r="D392" s="32">
        <v>23902</v>
      </c>
      <c r="E392" s="180"/>
      <c r="F392" s="32">
        <v>49004</v>
      </c>
      <c r="G392" s="32">
        <v>25131</v>
      </c>
      <c r="H392" s="32">
        <v>23873</v>
      </c>
      <c r="I392" s="180"/>
      <c r="J392" s="52">
        <v>52</v>
      </c>
      <c r="K392" s="52">
        <v>23</v>
      </c>
      <c r="L392" s="52">
        <v>29</v>
      </c>
    </row>
    <row r="393" spans="1:12" ht="14.25" customHeight="1">
      <c r="A393" s="140" t="s">
        <v>236</v>
      </c>
      <c r="B393" s="32">
        <v>56987</v>
      </c>
      <c r="C393" s="32">
        <v>28857</v>
      </c>
      <c r="D393" s="32">
        <v>28130</v>
      </c>
      <c r="E393" s="180"/>
      <c r="F393" s="32">
        <v>55879</v>
      </c>
      <c r="G393" s="32">
        <v>28395</v>
      </c>
      <c r="H393" s="32">
        <v>27484</v>
      </c>
      <c r="I393" s="180"/>
      <c r="J393" s="32">
        <v>1108</v>
      </c>
      <c r="K393" s="52">
        <v>462</v>
      </c>
      <c r="L393" s="52">
        <v>646</v>
      </c>
    </row>
    <row r="394" spans="1:12" ht="14.25" customHeight="1">
      <c r="A394" s="145" t="s">
        <v>10</v>
      </c>
      <c r="B394" s="32">
        <v>23083</v>
      </c>
      <c r="C394" s="32">
        <v>11039</v>
      </c>
      <c r="D394" s="32">
        <v>12044</v>
      </c>
      <c r="E394" s="180"/>
      <c r="F394" s="32">
        <v>22937</v>
      </c>
      <c r="G394" s="32">
        <v>10984</v>
      </c>
      <c r="H394" s="32">
        <v>11953</v>
      </c>
      <c r="I394" s="180"/>
      <c r="J394" s="52">
        <v>146</v>
      </c>
      <c r="K394" s="52">
        <v>55</v>
      </c>
      <c r="L394" s="52">
        <v>91</v>
      </c>
    </row>
    <row r="395" spans="1:12" ht="14.25" customHeight="1">
      <c r="A395" s="145" t="s">
        <v>11</v>
      </c>
      <c r="B395" s="32">
        <v>33904</v>
      </c>
      <c r="C395" s="32">
        <v>17818</v>
      </c>
      <c r="D395" s="32">
        <v>16086</v>
      </c>
      <c r="E395" s="180"/>
      <c r="F395" s="32">
        <v>32942</v>
      </c>
      <c r="G395" s="32">
        <v>17411</v>
      </c>
      <c r="H395" s="32">
        <v>15531</v>
      </c>
      <c r="I395" s="180"/>
      <c r="J395" s="52">
        <v>962</v>
      </c>
      <c r="K395" s="52">
        <v>407</v>
      </c>
      <c r="L395" s="52">
        <v>555</v>
      </c>
    </row>
    <row r="396" spans="1:12" ht="14.25" customHeight="1">
      <c r="A396" s="136" t="s">
        <v>310</v>
      </c>
      <c r="B396" s="32">
        <v>80358</v>
      </c>
      <c r="C396" s="32">
        <v>38618</v>
      </c>
      <c r="D396" s="32">
        <v>41740</v>
      </c>
      <c r="E396" s="180"/>
      <c r="F396" s="32">
        <v>75901</v>
      </c>
      <c r="G396" s="32">
        <v>36735</v>
      </c>
      <c r="H396" s="32">
        <v>39166</v>
      </c>
      <c r="I396" s="180"/>
      <c r="J396" s="32">
        <v>4457</v>
      </c>
      <c r="K396" s="32">
        <v>1883</v>
      </c>
      <c r="L396" s="32">
        <v>2574</v>
      </c>
    </row>
    <row r="397" spans="1:12" ht="14.25" customHeight="1">
      <c r="A397" s="145" t="s">
        <v>10</v>
      </c>
      <c r="B397" s="32">
        <v>35440</v>
      </c>
      <c r="C397" s="32">
        <v>16149</v>
      </c>
      <c r="D397" s="32">
        <v>19291</v>
      </c>
      <c r="E397" s="180"/>
      <c r="F397" s="32">
        <v>31812</v>
      </c>
      <c r="G397" s="32">
        <v>14678</v>
      </c>
      <c r="H397" s="32">
        <v>17134</v>
      </c>
      <c r="I397" s="180"/>
      <c r="J397" s="32">
        <v>3628</v>
      </c>
      <c r="K397" s="32">
        <v>1471</v>
      </c>
      <c r="L397" s="32">
        <v>2157</v>
      </c>
    </row>
    <row r="398" spans="1:12" ht="14.25" customHeight="1">
      <c r="A398" s="145" t="s">
        <v>11</v>
      </c>
      <c r="B398" s="32">
        <v>44918</v>
      </c>
      <c r="C398" s="32">
        <v>22469</v>
      </c>
      <c r="D398" s="32">
        <v>22449</v>
      </c>
      <c r="E398" s="180"/>
      <c r="F398" s="32">
        <v>44089</v>
      </c>
      <c r="G398" s="32">
        <v>22057</v>
      </c>
      <c r="H398" s="32">
        <v>22032</v>
      </c>
      <c r="I398" s="180"/>
      <c r="J398" s="52">
        <v>829</v>
      </c>
      <c r="K398" s="52">
        <v>412</v>
      </c>
      <c r="L398" s="52">
        <v>417</v>
      </c>
    </row>
    <row r="399" spans="1:12" ht="14.25" customHeight="1">
      <c r="A399" s="147" t="s">
        <v>235</v>
      </c>
      <c r="B399" s="32">
        <v>145429</v>
      </c>
      <c r="C399" s="32">
        <v>70532</v>
      </c>
      <c r="D399" s="32">
        <v>74897</v>
      </c>
      <c r="E399" s="180"/>
      <c r="F399" s="32">
        <v>142924</v>
      </c>
      <c r="G399" s="32">
        <v>69378</v>
      </c>
      <c r="H399" s="32">
        <v>73546</v>
      </c>
      <c r="I399" s="180"/>
      <c r="J399" s="32">
        <v>2505</v>
      </c>
      <c r="K399" s="32">
        <v>1154</v>
      </c>
      <c r="L399" s="32">
        <v>1351</v>
      </c>
    </row>
    <row r="400" spans="1:12" ht="14.25" customHeight="1">
      <c r="A400" s="145" t="s">
        <v>10</v>
      </c>
      <c r="B400" s="32">
        <v>94338</v>
      </c>
      <c r="C400" s="32">
        <v>45008</v>
      </c>
      <c r="D400" s="32">
        <v>49330</v>
      </c>
      <c r="E400" s="180"/>
      <c r="F400" s="32">
        <v>92120</v>
      </c>
      <c r="G400" s="32">
        <v>43963</v>
      </c>
      <c r="H400" s="32">
        <v>48157</v>
      </c>
      <c r="I400" s="180"/>
      <c r="J400" s="32">
        <v>2218</v>
      </c>
      <c r="K400" s="32">
        <v>1045</v>
      </c>
      <c r="L400" s="32">
        <v>1173</v>
      </c>
    </row>
    <row r="401" spans="1:27" ht="14.25" customHeight="1">
      <c r="A401" s="145" t="s">
        <v>11</v>
      </c>
      <c r="B401" s="32">
        <v>51091</v>
      </c>
      <c r="C401" s="32">
        <v>25524</v>
      </c>
      <c r="D401" s="32">
        <v>25567</v>
      </c>
      <c r="E401" s="180"/>
      <c r="F401" s="32">
        <v>50804</v>
      </c>
      <c r="G401" s="32">
        <v>25415</v>
      </c>
      <c r="H401" s="32">
        <v>25389</v>
      </c>
      <c r="I401" s="180"/>
      <c r="J401" s="52">
        <v>287</v>
      </c>
      <c r="K401" s="52">
        <v>109</v>
      </c>
      <c r="L401" s="52">
        <v>178</v>
      </c>
    </row>
    <row r="402" spans="1:27" ht="14.25" customHeight="1">
      <c r="A402" s="140" t="s">
        <v>234</v>
      </c>
      <c r="B402" s="32">
        <v>79726</v>
      </c>
      <c r="C402" s="32">
        <v>40319</v>
      </c>
      <c r="D402" s="32">
        <v>39407</v>
      </c>
      <c r="E402" s="180"/>
      <c r="F402" s="32">
        <v>73209</v>
      </c>
      <c r="G402" s="32">
        <v>36517</v>
      </c>
      <c r="H402" s="32">
        <v>36692</v>
      </c>
      <c r="I402" s="180"/>
      <c r="J402" s="32">
        <v>6517</v>
      </c>
      <c r="K402" s="32">
        <v>3802</v>
      </c>
      <c r="L402" s="32">
        <v>2715</v>
      </c>
    </row>
    <row r="403" spans="1:27" ht="14.25" customHeight="1">
      <c r="A403" s="145" t="s">
        <v>10</v>
      </c>
      <c r="B403" s="32">
        <v>35755</v>
      </c>
      <c r="C403" s="32">
        <v>17708</v>
      </c>
      <c r="D403" s="32">
        <v>18047</v>
      </c>
      <c r="E403" s="180"/>
      <c r="F403" s="32">
        <v>30095</v>
      </c>
      <c r="G403" s="32">
        <v>14355</v>
      </c>
      <c r="H403" s="32">
        <v>15740</v>
      </c>
      <c r="I403" s="180"/>
      <c r="J403" s="32">
        <v>5660</v>
      </c>
      <c r="K403" s="32">
        <v>3353</v>
      </c>
      <c r="L403" s="32">
        <v>2307</v>
      </c>
    </row>
    <row r="404" spans="1:27" ht="14.25" customHeight="1">
      <c r="A404" s="145" t="s">
        <v>11</v>
      </c>
      <c r="B404" s="32">
        <v>43971</v>
      </c>
      <c r="C404" s="32">
        <v>22611</v>
      </c>
      <c r="D404" s="32">
        <v>21360</v>
      </c>
      <c r="E404" s="180"/>
      <c r="F404" s="32">
        <v>43114</v>
      </c>
      <c r="G404" s="32">
        <v>22162</v>
      </c>
      <c r="H404" s="32">
        <v>20952</v>
      </c>
      <c r="I404" s="180"/>
      <c r="J404" s="52">
        <v>857</v>
      </c>
      <c r="K404" s="52">
        <v>449</v>
      </c>
      <c r="L404" s="52">
        <v>408</v>
      </c>
    </row>
    <row r="405" spans="1:27" ht="14.25" customHeight="1">
      <c r="A405" s="140" t="s">
        <v>233</v>
      </c>
      <c r="B405" s="32">
        <v>74002</v>
      </c>
      <c r="C405" s="32">
        <v>39423</v>
      </c>
      <c r="D405" s="32">
        <v>34579</v>
      </c>
      <c r="E405" s="180"/>
      <c r="F405" s="32">
        <v>73527</v>
      </c>
      <c r="G405" s="32">
        <v>39185</v>
      </c>
      <c r="H405" s="32">
        <v>34342</v>
      </c>
      <c r="I405" s="180"/>
      <c r="J405" s="52">
        <v>475</v>
      </c>
      <c r="K405" s="52">
        <v>238</v>
      </c>
      <c r="L405" s="52">
        <v>237</v>
      </c>
    </row>
    <row r="406" spans="1:27" ht="14.25" customHeight="1">
      <c r="A406" s="145" t="s">
        <v>10</v>
      </c>
      <c r="B406" s="32">
        <v>26747</v>
      </c>
      <c r="C406" s="32">
        <v>13528</v>
      </c>
      <c r="D406" s="32">
        <v>13219</v>
      </c>
      <c r="E406" s="180"/>
      <c r="F406" s="32">
        <v>26354</v>
      </c>
      <c r="G406" s="32">
        <v>13350</v>
      </c>
      <c r="H406" s="32">
        <v>13004</v>
      </c>
      <c r="I406" s="180"/>
      <c r="J406" s="52">
        <v>393</v>
      </c>
      <c r="K406" s="52">
        <v>178</v>
      </c>
      <c r="L406" s="52">
        <v>215</v>
      </c>
    </row>
    <row r="407" spans="1:27" ht="14.25" customHeight="1">
      <c r="A407" s="145" t="s">
        <v>11</v>
      </c>
      <c r="B407" s="32">
        <v>47255</v>
      </c>
      <c r="C407" s="32">
        <v>25895</v>
      </c>
      <c r="D407" s="32">
        <v>21360</v>
      </c>
      <c r="E407" s="180"/>
      <c r="F407" s="32">
        <v>47173</v>
      </c>
      <c r="G407" s="32">
        <v>25835</v>
      </c>
      <c r="H407" s="32">
        <v>21338</v>
      </c>
      <c r="I407" s="180"/>
      <c r="J407" s="52">
        <v>82</v>
      </c>
      <c r="K407" s="52">
        <v>60</v>
      </c>
      <c r="L407" s="52">
        <v>22</v>
      </c>
    </row>
    <row r="408" spans="1:27" ht="14.25" customHeight="1">
      <c r="A408" s="140" t="s">
        <v>232</v>
      </c>
      <c r="B408" s="32">
        <v>66555</v>
      </c>
      <c r="C408" s="32">
        <v>35567</v>
      </c>
      <c r="D408" s="32">
        <v>30988</v>
      </c>
      <c r="E408" s="180"/>
      <c r="F408" s="32">
        <v>65711</v>
      </c>
      <c r="G408" s="32">
        <v>35107</v>
      </c>
      <c r="H408" s="32">
        <v>30604</v>
      </c>
      <c r="I408" s="180"/>
      <c r="J408" s="52">
        <v>844</v>
      </c>
      <c r="K408" s="52">
        <v>460</v>
      </c>
      <c r="L408" s="52">
        <v>384</v>
      </c>
    </row>
    <row r="409" spans="1:27" ht="14.25" customHeight="1">
      <c r="A409" s="145" t="s">
        <v>10</v>
      </c>
      <c r="B409" s="32">
        <v>14404</v>
      </c>
      <c r="C409" s="32">
        <v>7032</v>
      </c>
      <c r="D409" s="32">
        <v>7372</v>
      </c>
      <c r="E409" s="180"/>
      <c r="F409" s="32">
        <v>13941</v>
      </c>
      <c r="G409" s="32">
        <v>6785</v>
      </c>
      <c r="H409" s="32">
        <v>7156</v>
      </c>
      <c r="I409" s="180"/>
      <c r="J409" s="52">
        <v>463</v>
      </c>
      <c r="K409" s="52">
        <v>247</v>
      </c>
      <c r="L409" s="52">
        <v>216</v>
      </c>
    </row>
    <row r="410" spans="1:27" ht="14.25" customHeight="1">
      <c r="A410" s="162" t="s">
        <v>11</v>
      </c>
      <c r="B410" s="56">
        <v>52151</v>
      </c>
      <c r="C410" s="56">
        <v>28535</v>
      </c>
      <c r="D410" s="56">
        <v>23616</v>
      </c>
      <c r="E410" s="181"/>
      <c r="F410" s="56">
        <v>51770</v>
      </c>
      <c r="G410" s="56">
        <v>28322</v>
      </c>
      <c r="H410" s="56">
        <v>23448</v>
      </c>
      <c r="I410" s="181"/>
      <c r="J410" s="81">
        <v>381</v>
      </c>
      <c r="K410" s="81">
        <v>213</v>
      </c>
      <c r="L410" s="81">
        <v>168</v>
      </c>
    </row>
    <row r="411" spans="1:27" ht="14.25" customHeight="1">
      <c r="B411" s="182"/>
      <c r="C411" s="183"/>
      <c r="D411" s="183"/>
      <c r="E411" s="183"/>
      <c r="F411" s="182"/>
      <c r="G411" s="183"/>
      <c r="H411" s="183"/>
      <c r="I411" s="183"/>
      <c r="J411" s="183"/>
      <c r="K411" s="183"/>
      <c r="L411" s="183"/>
    </row>
    <row r="413" spans="1:27" ht="22.5" customHeight="1">
      <c r="A413" s="145" t="s">
        <v>86</v>
      </c>
    </row>
    <row r="414" spans="1:27" ht="14.25" customHeight="1">
      <c r="A414" s="130" t="s">
        <v>153</v>
      </c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</row>
    <row r="415" spans="1:27" ht="14.25" customHeight="1">
      <c r="A415" s="201" t="s">
        <v>146</v>
      </c>
      <c r="B415" s="173" t="s">
        <v>19</v>
      </c>
      <c r="C415" s="173"/>
      <c r="D415" s="173"/>
      <c r="E415" s="167"/>
      <c r="F415" s="173" t="s">
        <v>8</v>
      </c>
      <c r="G415" s="173"/>
      <c r="H415" s="173"/>
      <c r="I415" s="168"/>
      <c r="J415" s="174" t="s">
        <v>7</v>
      </c>
      <c r="K415" s="174"/>
      <c r="L415" s="174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</row>
    <row r="416" spans="1:27" ht="14.25" customHeight="1">
      <c r="A416" s="204"/>
      <c r="B416" s="134" t="s">
        <v>20</v>
      </c>
      <c r="C416" s="135" t="s">
        <v>21</v>
      </c>
      <c r="D416" s="135" t="s">
        <v>22</v>
      </c>
      <c r="E416" s="135"/>
      <c r="F416" s="134" t="s">
        <v>20</v>
      </c>
      <c r="G416" s="135" t="s">
        <v>21</v>
      </c>
      <c r="H416" s="135" t="s">
        <v>22</v>
      </c>
      <c r="I416" s="135"/>
      <c r="J416" s="135" t="s">
        <v>20</v>
      </c>
      <c r="K416" s="135" t="s">
        <v>3</v>
      </c>
      <c r="L416" s="135" t="s">
        <v>4</v>
      </c>
    </row>
    <row r="417" spans="1:12" s="139" customFormat="1" ht="14.25" customHeight="1">
      <c r="A417" s="169" t="s">
        <v>145</v>
      </c>
      <c r="B417" s="21">
        <f>B418+B421+B424+B427+B430+B433+B436+B439+B442+B445+B448+B451+B454+B457+B460+B463+B466+B469+B472+B475+B478+B481+B484+B502+B505+B508+B511+B514+B517+B520+B523+B526+B529+B532+B535+B538+B541+B544+B547+B550+B553+B556+B559</f>
        <v>5440463</v>
      </c>
      <c r="C417" s="21">
        <f t="shared" ref="C417:L417" si="10">C418+C421+C424+C427+C430+C433+C436+C439+C442+C445+C448+C451+C454+C457+C460+C463+C466+C469+C472+C475+C478+C481+C484+C502+C505+C508+C511+C514+C517+C520+C523+C526+C529+C532+C535+C538+C541+C544+C547+C550+C553+C556+C559</f>
        <v>2679914</v>
      </c>
      <c r="D417" s="21">
        <f t="shared" si="10"/>
        <v>2760549</v>
      </c>
      <c r="E417" s="21"/>
      <c r="F417" s="21">
        <f t="shared" si="10"/>
        <v>5247870</v>
      </c>
      <c r="G417" s="21">
        <f t="shared" si="10"/>
        <v>2586871</v>
      </c>
      <c r="H417" s="21">
        <f t="shared" si="10"/>
        <v>2660999</v>
      </c>
      <c r="I417" s="21">
        <f t="shared" si="10"/>
        <v>0</v>
      </c>
      <c r="J417" s="21">
        <f t="shared" si="10"/>
        <v>192593</v>
      </c>
      <c r="K417" s="21">
        <f t="shared" si="10"/>
        <v>93043</v>
      </c>
      <c r="L417" s="21">
        <f t="shared" si="10"/>
        <v>99550</v>
      </c>
    </row>
    <row r="418" spans="1:12" ht="14.25" customHeight="1">
      <c r="A418" s="161" t="s">
        <v>263</v>
      </c>
      <c r="B418" s="32">
        <v>116366</v>
      </c>
      <c r="C418" s="32">
        <v>61460</v>
      </c>
      <c r="D418" s="32">
        <v>54906</v>
      </c>
      <c r="E418" s="180"/>
      <c r="F418" s="32">
        <v>115264</v>
      </c>
      <c r="G418" s="32">
        <v>60820</v>
      </c>
      <c r="H418" s="32">
        <v>54444</v>
      </c>
      <c r="I418" s="180"/>
      <c r="J418" s="32">
        <v>1102</v>
      </c>
      <c r="K418" s="52">
        <v>640</v>
      </c>
      <c r="L418" s="52">
        <v>462</v>
      </c>
    </row>
    <row r="419" spans="1:12" ht="14.25" customHeight="1">
      <c r="A419" s="63" t="s">
        <v>10</v>
      </c>
      <c r="B419" s="32">
        <v>21204</v>
      </c>
      <c r="C419" s="32">
        <v>11262</v>
      </c>
      <c r="D419" s="32">
        <v>9942</v>
      </c>
      <c r="E419" s="180"/>
      <c r="F419" s="32">
        <v>21182</v>
      </c>
      <c r="G419" s="32">
        <v>11251</v>
      </c>
      <c r="H419" s="32">
        <v>9931</v>
      </c>
      <c r="I419" s="180"/>
      <c r="J419" s="52">
        <v>22</v>
      </c>
      <c r="K419" s="52">
        <v>11</v>
      </c>
      <c r="L419" s="52">
        <v>11</v>
      </c>
    </row>
    <row r="420" spans="1:12" ht="14.25" customHeight="1">
      <c r="A420" s="63" t="s">
        <v>11</v>
      </c>
      <c r="B420" s="32">
        <v>95162</v>
      </c>
      <c r="C420" s="32">
        <v>50198</v>
      </c>
      <c r="D420" s="32">
        <v>44964</v>
      </c>
      <c r="E420" s="180"/>
      <c r="F420" s="32">
        <v>94082</v>
      </c>
      <c r="G420" s="32">
        <v>49569</v>
      </c>
      <c r="H420" s="32">
        <v>44513</v>
      </c>
      <c r="I420" s="180"/>
      <c r="J420" s="32">
        <v>1080</v>
      </c>
      <c r="K420" s="52">
        <v>629</v>
      </c>
      <c r="L420" s="52">
        <v>451</v>
      </c>
    </row>
    <row r="421" spans="1:12" ht="14.25" customHeight="1">
      <c r="A421" s="161" t="s">
        <v>264</v>
      </c>
      <c r="B421" s="32">
        <v>93052</v>
      </c>
      <c r="C421" s="32">
        <v>48393</v>
      </c>
      <c r="D421" s="32">
        <v>44659</v>
      </c>
      <c r="E421" s="180"/>
      <c r="F421" s="32">
        <v>92241</v>
      </c>
      <c r="G421" s="32">
        <v>48022</v>
      </c>
      <c r="H421" s="32">
        <v>44219</v>
      </c>
      <c r="I421" s="180"/>
      <c r="J421" s="52">
        <v>811</v>
      </c>
      <c r="K421" s="52">
        <v>371</v>
      </c>
      <c r="L421" s="52">
        <v>440</v>
      </c>
    </row>
    <row r="422" spans="1:12" ht="14.25" customHeight="1">
      <c r="A422" s="63" t="s">
        <v>10</v>
      </c>
      <c r="B422" s="32">
        <v>12030</v>
      </c>
      <c r="C422" s="32">
        <v>5851</v>
      </c>
      <c r="D422" s="32">
        <v>6179</v>
      </c>
      <c r="E422" s="180"/>
      <c r="F422" s="32">
        <v>11974</v>
      </c>
      <c r="G422" s="32">
        <v>5823</v>
      </c>
      <c r="H422" s="32">
        <v>6151</v>
      </c>
      <c r="I422" s="180"/>
      <c r="J422" s="52">
        <v>56</v>
      </c>
      <c r="K422" s="52">
        <v>28</v>
      </c>
      <c r="L422" s="52">
        <v>28</v>
      </c>
    </row>
    <row r="423" spans="1:12" ht="14.25" customHeight="1">
      <c r="A423" s="63" t="s">
        <v>11</v>
      </c>
      <c r="B423" s="32">
        <v>81022</v>
      </c>
      <c r="C423" s="32">
        <v>42542</v>
      </c>
      <c r="D423" s="32">
        <v>38480</v>
      </c>
      <c r="E423" s="180"/>
      <c r="F423" s="32">
        <v>80267</v>
      </c>
      <c r="G423" s="32">
        <v>42199</v>
      </c>
      <c r="H423" s="32">
        <v>38068</v>
      </c>
      <c r="I423" s="180"/>
      <c r="J423" s="52">
        <v>755</v>
      </c>
      <c r="K423" s="52">
        <v>343</v>
      </c>
      <c r="L423" s="52">
        <v>412</v>
      </c>
    </row>
    <row r="424" spans="1:12">
      <c r="A424" s="140" t="s">
        <v>231</v>
      </c>
      <c r="B424" s="32">
        <v>49291</v>
      </c>
      <c r="C424" s="32">
        <v>26315</v>
      </c>
      <c r="D424" s="32">
        <v>22976</v>
      </c>
      <c r="F424" s="32">
        <v>48663</v>
      </c>
      <c r="G424" s="32">
        <v>25998</v>
      </c>
      <c r="H424" s="32">
        <v>22665</v>
      </c>
      <c r="J424" s="52">
        <v>628</v>
      </c>
      <c r="K424" s="52">
        <v>317</v>
      </c>
      <c r="L424" s="52">
        <v>311</v>
      </c>
    </row>
    <row r="425" spans="1:12" ht="14.25" customHeight="1">
      <c r="A425" s="145" t="s">
        <v>10</v>
      </c>
      <c r="B425" s="32">
        <v>10799</v>
      </c>
      <c r="C425" s="32">
        <v>5406</v>
      </c>
      <c r="D425" s="32">
        <v>5393</v>
      </c>
      <c r="E425" s="11"/>
      <c r="F425" s="32">
        <v>10236</v>
      </c>
      <c r="G425" s="32">
        <v>5115</v>
      </c>
      <c r="H425" s="32">
        <v>5121</v>
      </c>
      <c r="J425" s="52">
        <v>563</v>
      </c>
      <c r="K425" s="52">
        <v>291</v>
      </c>
      <c r="L425" s="52">
        <v>272</v>
      </c>
    </row>
    <row r="426" spans="1:12">
      <c r="A426" s="145" t="s">
        <v>11</v>
      </c>
      <c r="B426" s="32">
        <v>38492</v>
      </c>
      <c r="C426" s="32">
        <v>20909</v>
      </c>
      <c r="D426" s="32">
        <v>17583</v>
      </c>
      <c r="F426" s="32">
        <v>38427</v>
      </c>
      <c r="G426" s="32">
        <v>20883</v>
      </c>
      <c r="H426" s="32">
        <v>17544</v>
      </c>
      <c r="J426" s="52">
        <v>65</v>
      </c>
      <c r="K426" s="52">
        <v>26</v>
      </c>
      <c r="L426" s="52">
        <v>39</v>
      </c>
    </row>
    <row r="427" spans="1:12">
      <c r="A427" s="140" t="s">
        <v>230</v>
      </c>
      <c r="B427" s="32">
        <v>85200</v>
      </c>
      <c r="C427" s="32">
        <v>42552</v>
      </c>
      <c r="D427" s="32">
        <v>42648</v>
      </c>
      <c r="F427" s="32">
        <v>83823</v>
      </c>
      <c r="G427" s="32">
        <v>41929</v>
      </c>
      <c r="H427" s="32">
        <v>41894</v>
      </c>
      <c r="J427" s="32">
        <v>1377</v>
      </c>
      <c r="K427" s="52">
        <v>623</v>
      </c>
      <c r="L427" s="52">
        <v>754</v>
      </c>
    </row>
    <row r="428" spans="1:12" ht="14.25" customHeight="1">
      <c r="A428" s="145" t="s">
        <v>10</v>
      </c>
      <c r="B428" s="32">
        <v>18910</v>
      </c>
      <c r="C428" s="32">
        <v>9074</v>
      </c>
      <c r="D428" s="32">
        <v>9836</v>
      </c>
      <c r="E428" s="11"/>
      <c r="F428" s="32">
        <v>17648</v>
      </c>
      <c r="G428" s="32">
        <v>8495</v>
      </c>
      <c r="H428" s="32">
        <v>9153</v>
      </c>
      <c r="J428" s="32">
        <v>1262</v>
      </c>
      <c r="K428" s="52">
        <v>579</v>
      </c>
      <c r="L428" s="52">
        <v>683</v>
      </c>
    </row>
    <row r="429" spans="1:12">
      <c r="A429" s="145" t="s">
        <v>11</v>
      </c>
      <c r="B429" s="32">
        <v>66290</v>
      </c>
      <c r="C429" s="32">
        <v>33478</v>
      </c>
      <c r="D429" s="32">
        <v>32812</v>
      </c>
      <c r="F429" s="32">
        <v>66175</v>
      </c>
      <c r="G429" s="32">
        <v>33434</v>
      </c>
      <c r="H429" s="32">
        <v>32741</v>
      </c>
      <c r="J429" s="52">
        <v>115</v>
      </c>
      <c r="K429" s="52">
        <v>44</v>
      </c>
      <c r="L429" s="52">
        <v>71</v>
      </c>
    </row>
    <row r="430" spans="1:12">
      <c r="A430" s="140" t="s">
        <v>229</v>
      </c>
      <c r="B430" s="32">
        <v>71844</v>
      </c>
      <c r="C430" s="32">
        <v>35944</v>
      </c>
      <c r="D430" s="32">
        <v>35900</v>
      </c>
      <c r="F430" s="32">
        <v>70850</v>
      </c>
      <c r="G430" s="32">
        <v>35459</v>
      </c>
      <c r="H430" s="32">
        <v>35391</v>
      </c>
      <c r="J430" s="52">
        <v>994</v>
      </c>
      <c r="K430" s="52">
        <v>485</v>
      </c>
      <c r="L430" s="52">
        <v>509</v>
      </c>
    </row>
    <row r="431" spans="1:12" ht="14.25" customHeight="1">
      <c r="A431" s="145" t="s">
        <v>10</v>
      </c>
      <c r="B431" s="148">
        <v>0</v>
      </c>
      <c r="C431" s="148">
        <v>0</v>
      </c>
      <c r="D431" s="148">
        <v>0</v>
      </c>
      <c r="E431" s="148"/>
      <c r="F431" s="148">
        <v>0</v>
      </c>
      <c r="G431" s="148">
        <v>0</v>
      </c>
      <c r="H431" s="148">
        <v>0</v>
      </c>
      <c r="I431" s="148">
        <v>0</v>
      </c>
      <c r="J431" s="148">
        <v>0</v>
      </c>
      <c r="K431" s="148">
        <v>0</v>
      </c>
      <c r="L431" s="148">
        <v>0</v>
      </c>
    </row>
    <row r="432" spans="1:12">
      <c r="A432" s="145" t="s">
        <v>11</v>
      </c>
      <c r="B432" s="32">
        <v>71844</v>
      </c>
      <c r="C432" s="32">
        <v>35944</v>
      </c>
      <c r="D432" s="32">
        <v>35900</v>
      </c>
      <c r="F432" s="32">
        <v>70850</v>
      </c>
      <c r="G432" s="32">
        <v>35459</v>
      </c>
      <c r="H432" s="32">
        <v>35391</v>
      </c>
      <c r="J432" s="52">
        <v>994</v>
      </c>
      <c r="K432" s="52">
        <v>485</v>
      </c>
      <c r="L432" s="52">
        <v>509</v>
      </c>
    </row>
    <row r="433" spans="1:12">
      <c r="A433" s="140" t="s">
        <v>228</v>
      </c>
      <c r="B433" s="32">
        <v>92401</v>
      </c>
      <c r="C433" s="32">
        <v>44927</v>
      </c>
      <c r="D433" s="32">
        <v>47474</v>
      </c>
      <c r="F433" s="32">
        <v>91619</v>
      </c>
      <c r="G433" s="32">
        <v>44593</v>
      </c>
      <c r="H433" s="32">
        <v>47026</v>
      </c>
      <c r="J433" s="52">
        <v>782</v>
      </c>
      <c r="K433" s="52">
        <v>334</v>
      </c>
      <c r="L433" s="52">
        <v>448</v>
      </c>
    </row>
    <row r="434" spans="1:12" ht="14.25" customHeight="1">
      <c r="A434" s="145" t="s">
        <v>10</v>
      </c>
      <c r="B434" s="32">
        <v>69441</v>
      </c>
      <c r="C434" s="32">
        <v>33572</v>
      </c>
      <c r="D434" s="32">
        <v>35869</v>
      </c>
      <c r="E434" s="11"/>
      <c r="F434" s="32">
        <v>68852</v>
      </c>
      <c r="G434" s="32">
        <v>33352</v>
      </c>
      <c r="H434" s="32">
        <v>35500</v>
      </c>
      <c r="J434" s="52">
        <v>589</v>
      </c>
      <c r="K434" s="52">
        <v>220</v>
      </c>
      <c r="L434" s="52">
        <v>369</v>
      </c>
    </row>
    <row r="435" spans="1:12">
      <c r="A435" s="145" t="s">
        <v>11</v>
      </c>
      <c r="B435" s="32">
        <v>22960</v>
      </c>
      <c r="C435" s="32">
        <v>11355</v>
      </c>
      <c r="D435" s="32">
        <v>11605</v>
      </c>
      <c r="F435" s="32">
        <v>22767</v>
      </c>
      <c r="G435" s="32">
        <v>11241</v>
      </c>
      <c r="H435" s="32">
        <v>11526</v>
      </c>
      <c r="J435" s="52">
        <v>193</v>
      </c>
      <c r="K435" s="52">
        <v>114</v>
      </c>
      <c r="L435" s="52">
        <v>79</v>
      </c>
    </row>
    <row r="436" spans="1:12">
      <c r="A436" s="140" t="s">
        <v>227</v>
      </c>
      <c r="B436" s="32">
        <v>104297</v>
      </c>
      <c r="C436" s="32">
        <v>51885</v>
      </c>
      <c r="D436" s="32">
        <v>52412</v>
      </c>
      <c r="F436" s="32">
        <v>101753</v>
      </c>
      <c r="G436" s="32">
        <v>50159</v>
      </c>
      <c r="H436" s="32">
        <v>51594</v>
      </c>
      <c r="J436" s="32">
        <v>2544</v>
      </c>
      <c r="K436" s="32">
        <v>1726</v>
      </c>
      <c r="L436" s="52">
        <v>818</v>
      </c>
    </row>
    <row r="437" spans="1:12" ht="14.25" customHeight="1">
      <c r="A437" s="145" t="s">
        <v>10</v>
      </c>
      <c r="B437" s="32">
        <v>91542</v>
      </c>
      <c r="C437" s="32">
        <v>45430</v>
      </c>
      <c r="D437" s="32">
        <v>46112</v>
      </c>
      <c r="E437" s="11"/>
      <c r="F437" s="32">
        <v>89004</v>
      </c>
      <c r="G437" s="32">
        <v>43706</v>
      </c>
      <c r="H437" s="32">
        <v>45298</v>
      </c>
      <c r="J437" s="32">
        <v>2538</v>
      </c>
      <c r="K437" s="32">
        <v>1724</v>
      </c>
      <c r="L437" s="52">
        <v>814</v>
      </c>
    </row>
    <row r="438" spans="1:12">
      <c r="A438" s="145" t="s">
        <v>11</v>
      </c>
      <c r="B438" s="32">
        <v>12755</v>
      </c>
      <c r="C438" s="32">
        <v>6455</v>
      </c>
      <c r="D438" s="32">
        <v>6300</v>
      </c>
      <c r="F438" s="32">
        <v>12749</v>
      </c>
      <c r="G438" s="32">
        <v>6453</v>
      </c>
      <c r="H438" s="32">
        <v>6296</v>
      </c>
      <c r="J438" s="52">
        <v>6</v>
      </c>
      <c r="K438" s="52">
        <v>2</v>
      </c>
      <c r="L438" s="52">
        <v>4</v>
      </c>
    </row>
    <row r="439" spans="1:12">
      <c r="A439" s="140" t="s">
        <v>226</v>
      </c>
      <c r="B439" s="32">
        <v>54155</v>
      </c>
      <c r="C439" s="32">
        <v>26782</v>
      </c>
      <c r="D439" s="32">
        <v>27373</v>
      </c>
      <c r="F439" s="32">
        <v>50735</v>
      </c>
      <c r="G439" s="32">
        <v>25096</v>
      </c>
      <c r="H439" s="32">
        <v>25639</v>
      </c>
      <c r="J439" s="32">
        <v>3420</v>
      </c>
      <c r="K439" s="32">
        <v>1686</v>
      </c>
      <c r="L439" s="32">
        <v>1734</v>
      </c>
    </row>
    <row r="440" spans="1:12" ht="14.25" customHeight="1">
      <c r="A440" s="145" t="s">
        <v>10</v>
      </c>
      <c r="B440" s="32">
        <v>21185</v>
      </c>
      <c r="C440" s="32">
        <v>10271</v>
      </c>
      <c r="D440" s="32">
        <v>10914</v>
      </c>
      <c r="E440" s="11"/>
      <c r="F440" s="32">
        <v>17982</v>
      </c>
      <c r="G440" s="32">
        <v>8767</v>
      </c>
      <c r="H440" s="32">
        <v>9215</v>
      </c>
      <c r="J440" s="32">
        <v>3203</v>
      </c>
      <c r="K440" s="32">
        <v>1504</v>
      </c>
      <c r="L440" s="32">
        <v>1699</v>
      </c>
    </row>
    <row r="441" spans="1:12">
      <c r="A441" s="145" t="s">
        <v>11</v>
      </c>
      <c r="B441" s="32">
        <v>32970</v>
      </c>
      <c r="C441" s="32">
        <v>16511</v>
      </c>
      <c r="D441" s="32">
        <v>16459</v>
      </c>
      <c r="F441" s="32">
        <v>32753</v>
      </c>
      <c r="G441" s="32">
        <v>16329</v>
      </c>
      <c r="H441" s="32">
        <v>16424</v>
      </c>
      <c r="J441" s="52">
        <v>217</v>
      </c>
      <c r="K441" s="52">
        <v>182</v>
      </c>
      <c r="L441" s="52">
        <v>35</v>
      </c>
    </row>
    <row r="442" spans="1:12">
      <c r="A442" s="140" t="s">
        <v>225</v>
      </c>
      <c r="B442" s="32">
        <v>137967</v>
      </c>
      <c r="C442" s="32">
        <v>66616</v>
      </c>
      <c r="D442" s="32">
        <v>71351</v>
      </c>
      <c r="F442" s="32">
        <v>132019</v>
      </c>
      <c r="G442" s="32">
        <v>64176</v>
      </c>
      <c r="H442" s="32">
        <v>67843</v>
      </c>
      <c r="J442" s="32">
        <v>5948</v>
      </c>
      <c r="K442" s="32">
        <v>2440</v>
      </c>
      <c r="L442" s="32">
        <v>3508</v>
      </c>
    </row>
    <row r="443" spans="1:12" ht="14.25" customHeight="1">
      <c r="A443" s="145" t="s">
        <v>10</v>
      </c>
      <c r="B443" s="32">
        <v>48734</v>
      </c>
      <c r="C443" s="32">
        <v>23174</v>
      </c>
      <c r="D443" s="32">
        <v>25560</v>
      </c>
      <c r="E443" s="11"/>
      <c r="F443" s="32">
        <v>45399</v>
      </c>
      <c r="G443" s="32">
        <v>21891</v>
      </c>
      <c r="H443" s="32">
        <v>23508</v>
      </c>
      <c r="J443" s="32">
        <v>3335</v>
      </c>
      <c r="K443" s="32">
        <v>1283</v>
      </c>
      <c r="L443" s="32">
        <v>2052</v>
      </c>
    </row>
    <row r="444" spans="1:12">
      <c r="A444" s="145" t="s">
        <v>11</v>
      </c>
      <c r="B444" s="32">
        <v>89233</v>
      </c>
      <c r="C444" s="32">
        <v>43442</v>
      </c>
      <c r="D444" s="32">
        <v>45791</v>
      </c>
      <c r="F444" s="32">
        <v>86620</v>
      </c>
      <c r="G444" s="32">
        <v>42285</v>
      </c>
      <c r="H444" s="32">
        <v>44335</v>
      </c>
      <c r="J444" s="32">
        <v>2613</v>
      </c>
      <c r="K444" s="32">
        <v>1157</v>
      </c>
      <c r="L444" s="32">
        <v>1456</v>
      </c>
    </row>
    <row r="445" spans="1:12">
      <c r="A445" s="140" t="s">
        <v>224</v>
      </c>
      <c r="B445" s="32">
        <v>109416</v>
      </c>
      <c r="C445" s="32">
        <v>56048</v>
      </c>
      <c r="D445" s="32">
        <v>53368</v>
      </c>
      <c r="F445" s="32">
        <v>108139</v>
      </c>
      <c r="G445" s="32">
        <v>55472</v>
      </c>
      <c r="H445" s="32">
        <v>52667</v>
      </c>
      <c r="J445" s="32">
        <v>1277</v>
      </c>
      <c r="K445" s="52">
        <v>576</v>
      </c>
      <c r="L445" s="52">
        <v>701</v>
      </c>
    </row>
    <row r="446" spans="1:12" ht="14.25" customHeight="1">
      <c r="A446" s="145" t="s">
        <v>10</v>
      </c>
      <c r="B446" s="32">
        <v>39996</v>
      </c>
      <c r="C446" s="32">
        <v>19837</v>
      </c>
      <c r="D446" s="32">
        <v>20159</v>
      </c>
      <c r="E446" s="11"/>
      <c r="F446" s="32">
        <v>39311</v>
      </c>
      <c r="G446" s="32">
        <v>19581</v>
      </c>
      <c r="H446" s="32">
        <v>19730</v>
      </c>
      <c r="J446" s="52">
        <v>685</v>
      </c>
      <c r="K446" s="52">
        <v>256</v>
      </c>
      <c r="L446" s="52">
        <v>429</v>
      </c>
    </row>
    <row r="447" spans="1:12">
      <c r="A447" s="145" t="s">
        <v>11</v>
      </c>
      <c r="B447" s="32">
        <v>69420</v>
      </c>
      <c r="C447" s="32">
        <v>36211</v>
      </c>
      <c r="D447" s="32">
        <v>33209</v>
      </c>
      <c r="F447" s="32">
        <v>68828</v>
      </c>
      <c r="G447" s="32">
        <v>35891</v>
      </c>
      <c r="H447" s="32">
        <v>32937</v>
      </c>
      <c r="J447" s="52">
        <v>592</v>
      </c>
      <c r="K447" s="52">
        <v>320</v>
      </c>
      <c r="L447" s="52">
        <v>272</v>
      </c>
    </row>
    <row r="448" spans="1:12">
      <c r="A448" s="140" t="s">
        <v>67</v>
      </c>
      <c r="B448" s="32">
        <v>234846</v>
      </c>
      <c r="C448" s="32">
        <v>114123</v>
      </c>
      <c r="D448" s="32">
        <v>120723</v>
      </c>
      <c r="F448" s="32">
        <v>232484</v>
      </c>
      <c r="G448" s="32">
        <v>113679</v>
      </c>
      <c r="H448" s="32">
        <v>118805</v>
      </c>
      <c r="J448" s="32">
        <v>2362</v>
      </c>
      <c r="K448" s="52">
        <v>444</v>
      </c>
      <c r="L448" s="32">
        <v>1918</v>
      </c>
    </row>
    <row r="449" spans="1:12" ht="14.25" customHeight="1">
      <c r="A449" s="145" t="s">
        <v>10</v>
      </c>
      <c r="B449" s="32">
        <v>133007</v>
      </c>
      <c r="C449" s="32">
        <v>64518</v>
      </c>
      <c r="D449" s="32">
        <v>68489</v>
      </c>
      <c r="E449" s="11"/>
      <c r="F449" s="32">
        <v>132359</v>
      </c>
      <c r="G449" s="32">
        <v>64259</v>
      </c>
      <c r="H449" s="32">
        <v>68100</v>
      </c>
      <c r="J449" s="52">
        <v>648</v>
      </c>
      <c r="K449" s="52">
        <v>259</v>
      </c>
      <c r="L449" s="52">
        <v>389</v>
      </c>
    </row>
    <row r="450" spans="1:12">
      <c r="A450" s="145" t="s">
        <v>11</v>
      </c>
      <c r="B450" s="32">
        <v>101839</v>
      </c>
      <c r="C450" s="32">
        <v>49605</v>
      </c>
      <c r="D450" s="32">
        <v>52234</v>
      </c>
      <c r="F450" s="32">
        <v>100125</v>
      </c>
      <c r="G450" s="32">
        <v>49420</v>
      </c>
      <c r="H450" s="32">
        <v>50705</v>
      </c>
      <c r="J450" s="32">
        <v>1714</v>
      </c>
      <c r="K450" s="52">
        <v>185</v>
      </c>
      <c r="L450" s="32">
        <v>1529</v>
      </c>
    </row>
    <row r="451" spans="1:12">
      <c r="A451" s="140" t="s">
        <v>223</v>
      </c>
      <c r="B451" s="32">
        <v>165180</v>
      </c>
      <c r="C451" s="32">
        <v>80428</v>
      </c>
      <c r="D451" s="32">
        <v>84752</v>
      </c>
      <c r="F451" s="32">
        <v>160723</v>
      </c>
      <c r="G451" s="32">
        <v>78604</v>
      </c>
      <c r="H451" s="32">
        <v>82119</v>
      </c>
      <c r="J451" s="32">
        <v>4457</v>
      </c>
      <c r="K451" s="32">
        <v>1824</v>
      </c>
      <c r="L451" s="32">
        <v>2633</v>
      </c>
    </row>
    <row r="452" spans="1:12" ht="14.25" customHeight="1">
      <c r="A452" s="145" t="s">
        <v>10</v>
      </c>
      <c r="B452" s="32">
        <v>91366</v>
      </c>
      <c r="C452" s="32">
        <v>44107</v>
      </c>
      <c r="D452" s="32">
        <v>47259</v>
      </c>
      <c r="E452" s="11"/>
      <c r="F452" s="32">
        <v>88355</v>
      </c>
      <c r="G452" s="32">
        <v>42994</v>
      </c>
      <c r="H452" s="32">
        <v>45361</v>
      </c>
      <c r="J452" s="32">
        <v>3011</v>
      </c>
      <c r="K452" s="32">
        <v>1113</v>
      </c>
      <c r="L452" s="32">
        <v>1898</v>
      </c>
    </row>
    <row r="453" spans="1:12">
      <c r="A453" s="145" t="s">
        <v>11</v>
      </c>
      <c r="B453" s="32">
        <v>73814</v>
      </c>
      <c r="C453" s="32">
        <v>36321</v>
      </c>
      <c r="D453" s="32">
        <v>37493</v>
      </c>
      <c r="F453" s="32">
        <v>72368</v>
      </c>
      <c r="G453" s="32">
        <v>35610</v>
      </c>
      <c r="H453" s="32">
        <v>36758</v>
      </c>
      <c r="J453" s="32">
        <v>1446</v>
      </c>
      <c r="K453" s="52">
        <v>711</v>
      </c>
      <c r="L453" s="52">
        <v>735</v>
      </c>
    </row>
    <row r="454" spans="1:12">
      <c r="A454" s="136" t="s">
        <v>68</v>
      </c>
      <c r="B454" s="32">
        <v>62259</v>
      </c>
      <c r="C454" s="32">
        <v>31427</v>
      </c>
      <c r="D454" s="32">
        <v>30832</v>
      </c>
      <c r="F454" s="32">
        <v>61625</v>
      </c>
      <c r="G454" s="32">
        <v>31082</v>
      </c>
      <c r="H454" s="32">
        <v>30543</v>
      </c>
      <c r="J454" s="52">
        <v>634</v>
      </c>
      <c r="K454" s="52">
        <v>345</v>
      </c>
      <c r="L454" s="52">
        <v>289</v>
      </c>
    </row>
    <row r="455" spans="1:12" ht="14.25" customHeight="1">
      <c r="A455" s="145" t="s">
        <v>10</v>
      </c>
      <c r="B455" s="148">
        <v>0</v>
      </c>
      <c r="C455" s="148">
        <v>0</v>
      </c>
      <c r="D455" s="148">
        <v>0</v>
      </c>
      <c r="E455" s="148"/>
      <c r="F455" s="148">
        <v>0</v>
      </c>
      <c r="G455" s="148">
        <v>0</v>
      </c>
      <c r="H455" s="148">
        <v>0</v>
      </c>
      <c r="I455" s="148">
        <v>0</v>
      </c>
      <c r="J455" s="148">
        <v>0</v>
      </c>
      <c r="K455" s="148">
        <v>0</v>
      </c>
      <c r="L455" s="148">
        <v>0</v>
      </c>
    </row>
    <row r="456" spans="1:12">
      <c r="A456" s="145" t="s">
        <v>11</v>
      </c>
      <c r="B456" s="32">
        <v>62259</v>
      </c>
      <c r="C456" s="32">
        <v>31427</v>
      </c>
      <c r="D456" s="32">
        <v>30832</v>
      </c>
      <c r="F456" s="32">
        <v>61625</v>
      </c>
      <c r="G456" s="32">
        <v>31082</v>
      </c>
      <c r="H456" s="32">
        <v>30543</v>
      </c>
      <c r="J456" s="52">
        <v>634</v>
      </c>
      <c r="K456" s="52">
        <v>345</v>
      </c>
      <c r="L456" s="52">
        <v>289</v>
      </c>
    </row>
    <row r="457" spans="1:12">
      <c r="A457" s="136" t="s">
        <v>69</v>
      </c>
      <c r="B457" s="32">
        <v>91673</v>
      </c>
      <c r="C457" s="32">
        <v>44507</v>
      </c>
      <c r="D457" s="32">
        <v>47166</v>
      </c>
      <c r="F457" s="32">
        <v>88486</v>
      </c>
      <c r="G457" s="32">
        <v>43150</v>
      </c>
      <c r="H457" s="32">
        <v>45336</v>
      </c>
      <c r="J457" s="32">
        <v>3187</v>
      </c>
      <c r="K457" s="32">
        <v>1357</v>
      </c>
      <c r="L457" s="32">
        <v>1830</v>
      </c>
    </row>
    <row r="458" spans="1:12" ht="14.25" customHeight="1">
      <c r="A458" s="145" t="s">
        <v>10</v>
      </c>
      <c r="B458" s="32">
        <v>60310</v>
      </c>
      <c r="C458" s="32">
        <v>28933</v>
      </c>
      <c r="D458" s="32">
        <v>31377</v>
      </c>
      <c r="E458" s="11"/>
      <c r="F458" s="32">
        <v>57193</v>
      </c>
      <c r="G458" s="32">
        <v>27626</v>
      </c>
      <c r="H458" s="32">
        <v>29567</v>
      </c>
      <c r="J458" s="32">
        <v>3117</v>
      </c>
      <c r="K458" s="32">
        <v>1307</v>
      </c>
      <c r="L458" s="32">
        <v>1810</v>
      </c>
    </row>
    <row r="459" spans="1:12">
      <c r="A459" s="145" t="s">
        <v>11</v>
      </c>
      <c r="B459" s="32">
        <v>31363</v>
      </c>
      <c r="C459" s="32">
        <v>15574</v>
      </c>
      <c r="D459" s="32">
        <v>15789</v>
      </c>
      <c r="F459" s="32">
        <v>31293</v>
      </c>
      <c r="G459" s="32">
        <v>15524</v>
      </c>
      <c r="H459" s="32">
        <v>15769</v>
      </c>
      <c r="J459" s="52">
        <v>70</v>
      </c>
      <c r="K459" s="52">
        <v>50</v>
      </c>
      <c r="L459" s="52">
        <v>20</v>
      </c>
    </row>
    <row r="460" spans="1:12">
      <c r="A460" s="136" t="s">
        <v>311</v>
      </c>
      <c r="B460" s="32">
        <v>123633</v>
      </c>
      <c r="C460" s="32">
        <v>61715</v>
      </c>
      <c r="D460" s="32">
        <v>61918</v>
      </c>
      <c r="F460" s="32">
        <v>121334</v>
      </c>
      <c r="G460" s="32">
        <v>60609</v>
      </c>
      <c r="H460" s="32">
        <v>60725</v>
      </c>
      <c r="J460" s="32">
        <v>2299</v>
      </c>
      <c r="K460" s="32">
        <v>1106</v>
      </c>
      <c r="L460" s="32">
        <v>1193</v>
      </c>
    </row>
    <row r="461" spans="1:12" ht="14.25" customHeight="1">
      <c r="A461" s="145" t="s">
        <v>10</v>
      </c>
      <c r="B461" s="32">
        <v>33536</v>
      </c>
      <c r="C461" s="32">
        <v>16313</v>
      </c>
      <c r="D461" s="32">
        <v>17223</v>
      </c>
      <c r="E461" s="11"/>
      <c r="F461" s="32">
        <v>31806</v>
      </c>
      <c r="G461" s="32">
        <v>15496</v>
      </c>
      <c r="H461" s="32">
        <v>16310</v>
      </c>
      <c r="J461" s="32">
        <v>1730</v>
      </c>
      <c r="K461" s="52">
        <v>817</v>
      </c>
      <c r="L461" s="52">
        <v>913</v>
      </c>
    </row>
    <row r="462" spans="1:12">
      <c r="A462" s="145" t="s">
        <v>11</v>
      </c>
      <c r="B462" s="32">
        <v>90097</v>
      </c>
      <c r="C462" s="32">
        <v>45402</v>
      </c>
      <c r="D462" s="32">
        <v>44695</v>
      </c>
      <c r="F462" s="32">
        <v>89528</v>
      </c>
      <c r="G462" s="32">
        <v>45113</v>
      </c>
      <c r="H462" s="32">
        <v>44415</v>
      </c>
      <c r="J462" s="52">
        <v>569</v>
      </c>
      <c r="K462" s="52">
        <v>289</v>
      </c>
      <c r="L462" s="52">
        <v>280</v>
      </c>
    </row>
    <row r="463" spans="1:12">
      <c r="A463" s="136" t="s">
        <v>312</v>
      </c>
      <c r="B463" s="32">
        <v>85788</v>
      </c>
      <c r="C463" s="32">
        <v>42000</v>
      </c>
      <c r="D463" s="32">
        <v>43788</v>
      </c>
      <c r="F463" s="32">
        <v>81216</v>
      </c>
      <c r="G463" s="32">
        <v>40108</v>
      </c>
      <c r="H463" s="32">
        <v>41108</v>
      </c>
      <c r="J463" s="32">
        <v>4572</v>
      </c>
      <c r="K463" s="32">
        <v>1892</v>
      </c>
      <c r="L463" s="32">
        <v>2680</v>
      </c>
    </row>
    <row r="464" spans="1:12" ht="14.25" customHeight="1">
      <c r="A464" s="145" t="s">
        <v>10</v>
      </c>
      <c r="B464" s="32">
        <v>56792</v>
      </c>
      <c r="C464" s="32">
        <v>26931</v>
      </c>
      <c r="D464" s="32">
        <v>29861</v>
      </c>
      <c r="E464" s="11"/>
      <c r="F464" s="32">
        <v>52239</v>
      </c>
      <c r="G464" s="32">
        <v>25045</v>
      </c>
      <c r="H464" s="32">
        <v>27194</v>
      </c>
      <c r="J464" s="32">
        <v>4553</v>
      </c>
      <c r="K464" s="32">
        <v>1886</v>
      </c>
      <c r="L464" s="32">
        <v>2667</v>
      </c>
    </row>
    <row r="465" spans="1:12">
      <c r="A465" s="145" t="s">
        <v>11</v>
      </c>
      <c r="B465" s="32">
        <v>28996</v>
      </c>
      <c r="C465" s="32">
        <v>15069</v>
      </c>
      <c r="D465" s="32">
        <v>13927</v>
      </c>
      <c r="F465" s="32">
        <v>28977</v>
      </c>
      <c r="G465" s="32">
        <v>15063</v>
      </c>
      <c r="H465" s="32">
        <v>13914</v>
      </c>
      <c r="J465" s="52">
        <v>19</v>
      </c>
      <c r="K465" s="52">
        <v>6</v>
      </c>
      <c r="L465" s="52">
        <v>13</v>
      </c>
    </row>
    <row r="466" spans="1:12">
      <c r="A466" s="136" t="s">
        <v>70</v>
      </c>
      <c r="B466" s="32">
        <v>64396</v>
      </c>
      <c r="C466" s="32">
        <v>30890</v>
      </c>
      <c r="D466" s="32">
        <v>33506</v>
      </c>
      <c r="F466" s="32">
        <v>61032</v>
      </c>
      <c r="G466" s="32">
        <v>29293</v>
      </c>
      <c r="H466" s="32">
        <v>31739</v>
      </c>
      <c r="J466" s="32">
        <v>3364</v>
      </c>
      <c r="K466" s="32">
        <v>1597</v>
      </c>
      <c r="L466" s="32">
        <v>1767</v>
      </c>
    </row>
    <row r="467" spans="1:12" ht="14.25" customHeight="1">
      <c r="A467" s="145" t="s">
        <v>10</v>
      </c>
      <c r="B467" s="32">
        <v>33652</v>
      </c>
      <c r="C467" s="32">
        <v>16024</v>
      </c>
      <c r="D467" s="32">
        <v>17628</v>
      </c>
      <c r="E467" s="11"/>
      <c r="F467" s="32">
        <v>30849</v>
      </c>
      <c r="G467" s="32">
        <v>14618</v>
      </c>
      <c r="H467" s="32">
        <v>16231</v>
      </c>
      <c r="J467" s="32">
        <v>2803</v>
      </c>
      <c r="K467" s="32">
        <v>1406</v>
      </c>
      <c r="L467" s="32">
        <v>1397</v>
      </c>
    </row>
    <row r="468" spans="1:12">
      <c r="A468" s="145" t="s">
        <v>11</v>
      </c>
      <c r="B468" s="32">
        <v>30744</v>
      </c>
      <c r="C468" s="32">
        <v>14866</v>
      </c>
      <c r="D468" s="32">
        <v>15878</v>
      </c>
      <c r="F468" s="32">
        <v>30183</v>
      </c>
      <c r="G468" s="32">
        <v>14675</v>
      </c>
      <c r="H468" s="32">
        <v>15508</v>
      </c>
      <c r="J468" s="52">
        <v>561</v>
      </c>
      <c r="K468" s="52">
        <v>191</v>
      </c>
      <c r="L468" s="52">
        <v>370</v>
      </c>
    </row>
    <row r="469" spans="1:12">
      <c r="A469" s="136" t="s">
        <v>71</v>
      </c>
      <c r="B469" s="32">
        <v>74789</v>
      </c>
      <c r="C469" s="32">
        <v>35731</v>
      </c>
      <c r="D469" s="32">
        <v>39058</v>
      </c>
      <c r="F469" s="32">
        <v>71379</v>
      </c>
      <c r="G469" s="32">
        <v>34477</v>
      </c>
      <c r="H469" s="32">
        <v>36902</v>
      </c>
      <c r="J469" s="32">
        <v>3410</v>
      </c>
      <c r="K469" s="32">
        <v>1254</v>
      </c>
      <c r="L469" s="32">
        <v>2156</v>
      </c>
    </row>
    <row r="470" spans="1:12" ht="14.25" customHeight="1">
      <c r="A470" s="145" t="s">
        <v>10</v>
      </c>
      <c r="B470" s="32">
        <v>46463</v>
      </c>
      <c r="C470" s="32">
        <v>21841</v>
      </c>
      <c r="D470" s="32">
        <v>24622</v>
      </c>
      <c r="E470" s="11"/>
      <c r="F470" s="32">
        <v>43057</v>
      </c>
      <c r="G470" s="32">
        <v>20589</v>
      </c>
      <c r="H470" s="32">
        <v>22468</v>
      </c>
      <c r="J470" s="32">
        <v>3406</v>
      </c>
      <c r="K470" s="32">
        <v>1252</v>
      </c>
      <c r="L470" s="32">
        <v>2154</v>
      </c>
    </row>
    <row r="471" spans="1:12">
      <c r="A471" s="145" t="s">
        <v>11</v>
      </c>
      <c r="B471" s="32">
        <v>28326</v>
      </c>
      <c r="C471" s="32">
        <v>13890</v>
      </c>
      <c r="D471" s="32">
        <v>14436</v>
      </c>
      <c r="F471" s="32">
        <v>28322</v>
      </c>
      <c r="G471" s="32">
        <v>13888</v>
      </c>
      <c r="H471" s="32">
        <v>14434</v>
      </c>
      <c r="J471" s="52">
        <v>4</v>
      </c>
      <c r="K471" s="52">
        <v>2</v>
      </c>
      <c r="L471" s="52">
        <v>2</v>
      </c>
    </row>
    <row r="472" spans="1:12">
      <c r="A472" s="140" t="s">
        <v>72</v>
      </c>
      <c r="B472" s="32">
        <v>63929</v>
      </c>
      <c r="C472" s="32">
        <v>31203</v>
      </c>
      <c r="D472" s="32">
        <v>32726</v>
      </c>
      <c r="F472" s="32">
        <v>61994</v>
      </c>
      <c r="G472" s="32">
        <v>30370</v>
      </c>
      <c r="H472" s="32">
        <v>31624</v>
      </c>
      <c r="J472" s="32">
        <v>1935</v>
      </c>
      <c r="K472" s="52">
        <v>833</v>
      </c>
      <c r="L472" s="32">
        <v>1102</v>
      </c>
    </row>
    <row r="473" spans="1:12" ht="14.25" customHeight="1">
      <c r="A473" s="145" t="s">
        <v>10</v>
      </c>
      <c r="B473" s="32">
        <v>22587</v>
      </c>
      <c r="C473" s="32">
        <v>10734</v>
      </c>
      <c r="D473" s="32">
        <v>11853</v>
      </c>
      <c r="E473" s="11"/>
      <c r="F473" s="32">
        <v>20796</v>
      </c>
      <c r="G473" s="32">
        <v>9971</v>
      </c>
      <c r="H473" s="32">
        <v>10825</v>
      </c>
      <c r="J473" s="32">
        <v>1791</v>
      </c>
      <c r="K473" s="52">
        <v>763</v>
      </c>
      <c r="L473" s="32">
        <v>1028</v>
      </c>
    </row>
    <row r="474" spans="1:12">
      <c r="A474" s="145" t="s">
        <v>11</v>
      </c>
      <c r="B474" s="32">
        <v>41342</v>
      </c>
      <c r="C474" s="32">
        <v>20469</v>
      </c>
      <c r="D474" s="32">
        <v>20873</v>
      </c>
      <c r="F474" s="32">
        <v>41198</v>
      </c>
      <c r="G474" s="32">
        <v>20399</v>
      </c>
      <c r="H474" s="32">
        <v>20799</v>
      </c>
      <c r="J474" s="52">
        <v>144</v>
      </c>
      <c r="K474" s="52">
        <v>70</v>
      </c>
      <c r="L474" s="52">
        <v>74</v>
      </c>
    </row>
    <row r="475" spans="1:12">
      <c r="A475" s="147" t="s">
        <v>222</v>
      </c>
      <c r="B475" s="32">
        <v>180723</v>
      </c>
      <c r="C475" s="32">
        <v>87836</v>
      </c>
      <c r="D475" s="32">
        <v>92887</v>
      </c>
      <c r="F475" s="32">
        <v>175178</v>
      </c>
      <c r="G475" s="32">
        <v>85127</v>
      </c>
      <c r="H475" s="32">
        <v>90051</v>
      </c>
      <c r="J475" s="32">
        <v>5545</v>
      </c>
      <c r="K475" s="32">
        <v>2709</v>
      </c>
      <c r="L475" s="32">
        <v>2836</v>
      </c>
    </row>
    <row r="476" spans="1:12" ht="14.25" customHeight="1">
      <c r="A476" s="145" t="s">
        <v>10</v>
      </c>
      <c r="B476" s="32">
        <v>78992</v>
      </c>
      <c r="C476" s="32">
        <v>38153</v>
      </c>
      <c r="D476" s="32">
        <v>40839</v>
      </c>
      <c r="E476" s="11"/>
      <c r="F476" s="32">
        <v>74794</v>
      </c>
      <c r="G476" s="32">
        <v>36052</v>
      </c>
      <c r="H476" s="32">
        <v>38742</v>
      </c>
      <c r="J476" s="32">
        <v>4198</v>
      </c>
      <c r="K476" s="32">
        <v>2101</v>
      </c>
      <c r="L476" s="32">
        <v>2097</v>
      </c>
    </row>
    <row r="477" spans="1:12">
      <c r="A477" s="145" t="s">
        <v>11</v>
      </c>
      <c r="B477" s="32">
        <v>101731</v>
      </c>
      <c r="C477" s="32">
        <v>49683</v>
      </c>
      <c r="D477" s="32">
        <v>52048</v>
      </c>
      <c r="F477" s="32">
        <v>100384</v>
      </c>
      <c r="G477" s="32">
        <v>49075</v>
      </c>
      <c r="H477" s="32">
        <v>51309</v>
      </c>
      <c r="J477" s="32">
        <v>1347</v>
      </c>
      <c r="K477" s="52">
        <v>608</v>
      </c>
      <c r="L477" s="52">
        <v>739</v>
      </c>
    </row>
    <row r="478" spans="1:12">
      <c r="A478" s="136" t="s">
        <v>73</v>
      </c>
      <c r="B478" s="32">
        <v>213126</v>
      </c>
      <c r="C478" s="32">
        <v>107426</v>
      </c>
      <c r="D478" s="32">
        <v>105700</v>
      </c>
      <c r="F478" s="32">
        <v>171742</v>
      </c>
      <c r="G478" s="32">
        <v>85039</v>
      </c>
      <c r="H478" s="32">
        <v>86703</v>
      </c>
      <c r="J478" s="32">
        <v>41384</v>
      </c>
      <c r="K478" s="32">
        <v>22387</v>
      </c>
      <c r="L478" s="32">
        <v>18997</v>
      </c>
    </row>
    <row r="479" spans="1:12" ht="14.25" customHeight="1">
      <c r="A479" s="145" t="s">
        <v>10</v>
      </c>
      <c r="B479" s="32">
        <v>213126</v>
      </c>
      <c r="C479" s="32">
        <v>107426</v>
      </c>
      <c r="D479" s="32">
        <v>105700</v>
      </c>
      <c r="E479" s="11"/>
      <c r="F479" s="32">
        <v>171742</v>
      </c>
      <c r="G479" s="32">
        <v>85039</v>
      </c>
      <c r="H479" s="32">
        <v>86703</v>
      </c>
      <c r="J479" s="32">
        <v>41384</v>
      </c>
      <c r="K479" s="32">
        <v>22387</v>
      </c>
      <c r="L479" s="32">
        <v>18997</v>
      </c>
    </row>
    <row r="480" spans="1:12">
      <c r="A480" s="145" t="s">
        <v>11</v>
      </c>
      <c r="B480" s="148">
        <v>0</v>
      </c>
      <c r="C480" s="148">
        <v>0</v>
      </c>
      <c r="D480" s="148">
        <v>0</v>
      </c>
      <c r="E480" s="148"/>
      <c r="F480" s="148">
        <v>0</v>
      </c>
      <c r="G480" s="148">
        <v>0</v>
      </c>
      <c r="H480" s="148">
        <v>0</v>
      </c>
      <c r="I480" s="148">
        <v>0</v>
      </c>
      <c r="J480" s="148">
        <v>0</v>
      </c>
      <c r="K480" s="148">
        <v>0</v>
      </c>
      <c r="L480" s="148">
        <v>0</v>
      </c>
    </row>
    <row r="481" spans="1:12">
      <c r="A481" s="136" t="s">
        <v>74</v>
      </c>
      <c r="B481" s="32">
        <v>125642</v>
      </c>
      <c r="C481" s="32">
        <v>61000</v>
      </c>
      <c r="D481" s="32">
        <v>64642</v>
      </c>
      <c r="F481" s="32">
        <v>123680</v>
      </c>
      <c r="G481" s="32">
        <v>59327</v>
      </c>
      <c r="H481" s="32">
        <v>64353</v>
      </c>
      <c r="J481" s="32">
        <v>1962</v>
      </c>
      <c r="K481" s="32">
        <v>1673</v>
      </c>
      <c r="L481" s="52">
        <v>289</v>
      </c>
    </row>
    <row r="482" spans="1:12" ht="14.25" customHeight="1">
      <c r="A482" s="145" t="s">
        <v>10</v>
      </c>
      <c r="B482" s="32">
        <v>125642</v>
      </c>
      <c r="C482" s="32">
        <v>61000</v>
      </c>
      <c r="D482" s="32">
        <v>64642</v>
      </c>
      <c r="E482" s="11"/>
      <c r="F482" s="32">
        <v>123680</v>
      </c>
      <c r="G482" s="32">
        <v>59327</v>
      </c>
      <c r="H482" s="32">
        <v>64353</v>
      </c>
      <c r="J482" s="32">
        <v>1962</v>
      </c>
      <c r="K482" s="32">
        <v>1673</v>
      </c>
      <c r="L482" s="52">
        <v>289</v>
      </c>
    </row>
    <row r="483" spans="1:12">
      <c r="A483" s="145" t="s">
        <v>11</v>
      </c>
      <c r="B483" s="148">
        <v>0</v>
      </c>
      <c r="C483" s="148">
        <v>0</v>
      </c>
      <c r="D483" s="148">
        <v>0</v>
      </c>
      <c r="E483" s="148"/>
      <c r="F483" s="148">
        <v>0</v>
      </c>
      <c r="G483" s="148">
        <v>0</v>
      </c>
      <c r="H483" s="148">
        <v>0</v>
      </c>
      <c r="I483" s="148">
        <v>0</v>
      </c>
      <c r="J483" s="148">
        <v>0</v>
      </c>
      <c r="K483" s="148">
        <v>0</v>
      </c>
      <c r="L483" s="148">
        <v>0</v>
      </c>
    </row>
    <row r="484" spans="1:12">
      <c r="A484" s="149" t="s">
        <v>313</v>
      </c>
      <c r="B484" s="32">
        <f>B485+B486</f>
        <v>443981</v>
      </c>
      <c r="C484" s="32">
        <f t="shared" ref="C484:L484" si="11">C485+C486</f>
        <v>213662</v>
      </c>
      <c r="D484" s="32">
        <f t="shared" si="11"/>
        <v>230319</v>
      </c>
      <c r="E484" s="32"/>
      <c r="F484" s="32">
        <f t="shared" si="11"/>
        <v>413561</v>
      </c>
      <c r="G484" s="32">
        <f t="shared" si="11"/>
        <v>198571</v>
      </c>
      <c r="H484" s="32">
        <f t="shared" si="11"/>
        <v>214990</v>
      </c>
      <c r="I484" s="32">
        <f t="shared" si="11"/>
        <v>0</v>
      </c>
      <c r="J484" s="32">
        <f t="shared" si="11"/>
        <v>30420</v>
      </c>
      <c r="K484" s="32">
        <f t="shared" si="11"/>
        <v>15091</v>
      </c>
      <c r="L484" s="32">
        <f t="shared" si="11"/>
        <v>15329</v>
      </c>
    </row>
    <row r="485" spans="1:12" ht="14.25" customHeight="1">
      <c r="A485" s="145" t="s">
        <v>10</v>
      </c>
      <c r="B485" s="32">
        <f>B488+B491+B494+B497+B499</f>
        <v>443981</v>
      </c>
      <c r="C485" s="32">
        <f t="shared" ref="C485:L485" si="12">C488+C491+C494+C497+C499</f>
        <v>213662</v>
      </c>
      <c r="D485" s="32">
        <f t="shared" si="12"/>
        <v>230319</v>
      </c>
      <c r="E485" s="32"/>
      <c r="F485" s="32">
        <f t="shared" si="12"/>
        <v>413561</v>
      </c>
      <c r="G485" s="32">
        <f t="shared" si="12"/>
        <v>198571</v>
      </c>
      <c r="H485" s="32">
        <f t="shared" si="12"/>
        <v>214990</v>
      </c>
      <c r="I485" s="32">
        <f t="shared" si="12"/>
        <v>0</v>
      </c>
      <c r="J485" s="32">
        <f t="shared" si="12"/>
        <v>30420</v>
      </c>
      <c r="K485" s="32">
        <f t="shared" si="12"/>
        <v>15091</v>
      </c>
      <c r="L485" s="32">
        <f t="shared" si="12"/>
        <v>15329</v>
      </c>
    </row>
    <row r="486" spans="1:12">
      <c r="A486" s="145" t="s">
        <v>11</v>
      </c>
      <c r="B486" s="148">
        <v>0</v>
      </c>
      <c r="C486" s="148">
        <v>0</v>
      </c>
      <c r="D486" s="148">
        <v>0</v>
      </c>
      <c r="E486" s="148"/>
      <c r="F486" s="148">
        <v>0</v>
      </c>
      <c r="G486" s="148">
        <v>0</v>
      </c>
      <c r="H486" s="148">
        <v>0</v>
      </c>
      <c r="I486" s="148">
        <v>0</v>
      </c>
      <c r="J486" s="148">
        <v>0</v>
      </c>
      <c r="K486" s="148">
        <v>0</v>
      </c>
      <c r="L486" s="148">
        <v>0</v>
      </c>
    </row>
    <row r="487" spans="1:12" s="88" customFormat="1" ht="16.2">
      <c r="A487" s="171" t="s">
        <v>75</v>
      </c>
      <c r="B487" s="42">
        <v>114944</v>
      </c>
      <c r="C487" s="42">
        <v>56981</v>
      </c>
      <c r="D487" s="42">
        <v>57963</v>
      </c>
      <c r="F487" s="42">
        <v>109643</v>
      </c>
      <c r="G487" s="42">
        <v>53075</v>
      </c>
      <c r="H487" s="42">
        <v>56568</v>
      </c>
      <c r="J487" s="42">
        <v>5301</v>
      </c>
      <c r="K487" s="42">
        <v>3906</v>
      </c>
      <c r="L487" s="42">
        <v>1395</v>
      </c>
    </row>
    <row r="488" spans="1:12" ht="14.25" customHeight="1">
      <c r="A488" s="186" t="s">
        <v>10</v>
      </c>
      <c r="B488" s="32">
        <v>114944</v>
      </c>
      <c r="C488" s="32">
        <v>56981</v>
      </c>
      <c r="D488" s="32">
        <v>57963</v>
      </c>
      <c r="E488" s="11"/>
      <c r="F488" s="32">
        <v>109643</v>
      </c>
      <c r="G488" s="32">
        <v>53075</v>
      </c>
      <c r="H488" s="32">
        <v>56568</v>
      </c>
      <c r="J488" s="32">
        <v>5301</v>
      </c>
      <c r="K488" s="32">
        <v>3906</v>
      </c>
      <c r="L488" s="32">
        <v>1395</v>
      </c>
    </row>
    <row r="489" spans="1:12">
      <c r="A489" s="186" t="s">
        <v>11</v>
      </c>
      <c r="B489" s="148">
        <v>0</v>
      </c>
      <c r="C489" s="148">
        <v>0</v>
      </c>
      <c r="D489" s="148">
        <v>0</v>
      </c>
      <c r="E489" s="148"/>
      <c r="F489" s="148">
        <v>0</v>
      </c>
      <c r="G489" s="148">
        <v>0</v>
      </c>
      <c r="H489" s="148">
        <v>0</v>
      </c>
      <c r="I489" s="148">
        <v>0</v>
      </c>
      <c r="J489" s="148">
        <v>0</v>
      </c>
      <c r="K489" s="148">
        <v>0</v>
      </c>
      <c r="L489" s="148">
        <v>0</v>
      </c>
    </row>
    <row r="490" spans="1:12" s="88" customFormat="1" ht="16.2">
      <c r="A490" s="171" t="s">
        <v>76</v>
      </c>
      <c r="B490" s="42">
        <v>76466</v>
      </c>
      <c r="C490" s="42">
        <v>38718</v>
      </c>
      <c r="D490" s="42">
        <v>37748</v>
      </c>
      <c r="F490" s="42">
        <v>63026</v>
      </c>
      <c r="G490" s="42">
        <v>30544</v>
      </c>
      <c r="H490" s="42">
        <v>32482</v>
      </c>
      <c r="J490" s="42">
        <v>13440</v>
      </c>
      <c r="K490" s="42">
        <v>8174</v>
      </c>
      <c r="L490" s="42">
        <v>5266</v>
      </c>
    </row>
    <row r="491" spans="1:12" ht="14.25" customHeight="1">
      <c r="A491" s="186" t="s">
        <v>10</v>
      </c>
      <c r="B491" s="32">
        <v>76466</v>
      </c>
      <c r="C491" s="32">
        <v>38718</v>
      </c>
      <c r="D491" s="32">
        <v>37748</v>
      </c>
      <c r="E491" s="11"/>
      <c r="F491" s="32">
        <v>63026</v>
      </c>
      <c r="G491" s="32">
        <v>30544</v>
      </c>
      <c r="H491" s="32">
        <v>32482</v>
      </c>
      <c r="J491" s="32">
        <v>13440</v>
      </c>
      <c r="K491" s="32">
        <v>8174</v>
      </c>
      <c r="L491" s="32">
        <v>5266</v>
      </c>
    </row>
    <row r="492" spans="1:12">
      <c r="A492" s="186" t="s">
        <v>11</v>
      </c>
      <c r="B492" s="148">
        <v>0</v>
      </c>
      <c r="C492" s="148">
        <v>0</v>
      </c>
      <c r="D492" s="148">
        <v>0</v>
      </c>
      <c r="E492" s="148"/>
      <c r="F492" s="148">
        <v>0</v>
      </c>
      <c r="G492" s="148">
        <v>0</v>
      </c>
      <c r="H492" s="148">
        <v>0</v>
      </c>
      <c r="I492" s="148">
        <v>0</v>
      </c>
      <c r="J492" s="148">
        <v>0</v>
      </c>
      <c r="K492" s="148">
        <v>0</v>
      </c>
      <c r="L492" s="148">
        <v>0</v>
      </c>
    </row>
    <row r="493" spans="1:12" s="88" customFormat="1" ht="16.2">
      <c r="A493" s="153" t="s">
        <v>265</v>
      </c>
      <c r="B493" s="42">
        <v>38138</v>
      </c>
      <c r="C493" s="42">
        <v>17406</v>
      </c>
      <c r="D493" s="42">
        <v>20732</v>
      </c>
      <c r="F493" s="42">
        <v>36024</v>
      </c>
      <c r="G493" s="42">
        <v>17187</v>
      </c>
      <c r="H493" s="42">
        <v>18837</v>
      </c>
      <c r="J493" s="42">
        <v>2114</v>
      </c>
      <c r="K493" s="88">
        <v>219</v>
      </c>
      <c r="L493" s="42">
        <v>1895</v>
      </c>
    </row>
    <row r="494" spans="1:12">
      <c r="A494" s="186" t="s">
        <v>10</v>
      </c>
      <c r="B494" s="32">
        <v>38138</v>
      </c>
      <c r="C494" s="32">
        <v>17406</v>
      </c>
      <c r="D494" s="32">
        <v>20732</v>
      </c>
      <c r="F494" s="32">
        <v>36024</v>
      </c>
      <c r="G494" s="32">
        <v>17187</v>
      </c>
      <c r="H494" s="32">
        <v>18837</v>
      </c>
      <c r="J494" s="32">
        <v>2114</v>
      </c>
      <c r="K494" s="52">
        <v>219</v>
      </c>
      <c r="L494" s="32">
        <v>1895</v>
      </c>
    </row>
    <row r="495" spans="1:12">
      <c r="A495" s="186" t="s">
        <v>11</v>
      </c>
      <c r="B495" s="148">
        <v>0</v>
      </c>
      <c r="C495" s="148">
        <v>0</v>
      </c>
      <c r="D495" s="148">
        <v>0</v>
      </c>
      <c r="E495" s="148"/>
      <c r="F495" s="148">
        <v>0</v>
      </c>
      <c r="G495" s="148">
        <v>0</v>
      </c>
      <c r="H495" s="148">
        <v>0</v>
      </c>
      <c r="I495" s="148">
        <v>0</v>
      </c>
      <c r="J495" s="148">
        <v>0</v>
      </c>
      <c r="K495" s="148">
        <v>0</v>
      </c>
      <c r="L495" s="148">
        <v>0</v>
      </c>
    </row>
    <row r="496" spans="1:12" s="88" customFormat="1" ht="16.2">
      <c r="A496" s="153" t="s">
        <v>221</v>
      </c>
      <c r="B496" s="42">
        <v>91893</v>
      </c>
      <c r="C496" s="42">
        <v>43174</v>
      </c>
      <c r="D496" s="42">
        <v>48719</v>
      </c>
      <c r="F496" s="42">
        <v>88734</v>
      </c>
      <c r="G496" s="42">
        <v>42534</v>
      </c>
      <c r="H496" s="42">
        <v>46200</v>
      </c>
      <c r="J496" s="42">
        <v>3159</v>
      </c>
      <c r="K496" s="88">
        <v>640</v>
      </c>
      <c r="L496" s="42">
        <v>2519</v>
      </c>
    </row>
    <row r="497" spans="1:12" ht="14.25" customHeight="1">
      <c r="A497" s="186" t="s">
        <v>10</v>
      </c>
      <c r="B497" s="32">
        <v>91893</v>
      </c>
      <c r="C497" s="32">
        <v>43174</v>
      </c>
      <c r="D497" s="32">
        <v>48719</v>
      </c>
      <c r="E497" s="11"/>
      <c r="F497" s="32">
        <v>88734</v>
      </c>
      <c r="G497" s="32">
        <v>42534</v>
      </c>
      <c r="H497" s="32">
        <v>46200</v>
      </c>
      <c r="J497" s="32">
        <v>3159</v>
      </c>
      <c r="K497" s="52">
        <v>640</v>
      </c>
      <c r="L497" s="32">
        <v>2519</v>
      </c>
    </row>
    <row r="498" spans="1:12">
      <c r="A498" s="186" t="s">
        <v>11</v>
      </c>
      <c r="B498" s="148">
        <v>0</v>
      </c>
      <c r="C498" s="148">
        <v>0</v>
      </c>
      <c r="D498" s="148">
        <v>0</v>
      </c>
      <c r="E498" s="148"/>
      <c r="F498" s="148">
        <v>0</v>
      </c>
      <c r="G498" s="148">
        <v>0</v>
      </c>
      <c r="H498" s="148">
        <v>0</v>
      </c>
      <c r="I498" s="148">
        <v>0</v>
      </c>
      <c r="J498" s="148">
        <v>0</v>
      </c>
      <c r="K498" s="148">
        <v>0</v>
      </c>
      <c r="L498" s="148">
        <v>0</v>
      </c>
    </row>
    <row r="499" spans="1:12" s="88" customFormat="1" ht="16.2">
      <c r="A499" s="153" t="s">
        <v>77</v>
      </c>
      <c r="B499" s="42">
        <v>122540</v>
      </c>
      <c r="C499" s="42">
        <v>57383</v>
      </c>
      <c r="D499" s="42">
        <v>65157</v>
      </c>
      <c r="F499" s="42">
        <v>116134</v>
      </c>
      <c r="G499" s="42">
        <v>55231</v>
      </c>
      <c r="H499" s="42">
        <v>60903</v>
      </c>
      <c r="J499" s="42">
        <v>6406</v>
      </c>
      <c r="K499" s="42">
        <v>2152</v>
      </c>
      <c r="L499" s="42">
        <v>4254</v>
      </c>
    </row>
    <row r="500" spans="1:12" ht="14.25" customHeight="1">
      <c r="A500" s="186" t="s">
        <v>10</v>
      </c>
      <c r="B500" s="32">
        <v>122540</v>
      </c>
      <c r="C500" s="32">
        <v>57383</v>
      </c>
      <c r="D500" s="32">
        <v>65157</v>
      </c>
      <c r="E500" s="11"/>
      <c r="F500" s="32">
        <v>116134</v>
      </c>
      <c r="G500" s="32">
        <v>55231</v>
      </c>
      <c r="H500" s="32">
        <v>60903</v>
      </c>
      <c r="J500" s="32">
        <v>6406</v>
      </c>
      <c r="K500" s="32">
        <v>2152</v>
      </c>
      <c r="L500" s="32">
        <v>4254</v>
      </c>
    </row>
    <row r="501" spans="1:12">
      <c r="A501" s="186" t="s">
        <v>11</v>
      </c>
      <c r="B501" s="148">
        <v>0</v>
      </c>
      <c r="C501" s="148">
        <v>0</v>
      </c>
      <c r="D501" s="148">
        <v>0</v>
      </c>
      <c r="E501" s="148"/>
      <c r="F501" s="148">
        <v>0</v>
      </c>
      <c r="G501" s="148">
        <v>0</v>
      </c>
      <c r="H501" s="148">
        <v>0</v>
      </c>
      <c r="I501" s="148">
        <v>0</v>
      </c>
      <c r="J501" s="148">
        <v>0</v>
      </c>
      <c r="K501" s="148">
        <v>0</v>
      </c>
      <c r="L501" s="148">
        <v>0</v>
      </c>
    </row>
    <row r="502" spans="1:12">
      <c r="A502" s="136" t="s">
        <v>78</v>
      </c>
      <c r="B502" s="32">
        <v>154526</v>
      </c>
      <c r="C502" s="32">
        <v>75205</v>
      </c>
      <c r="D502" s="32">
        <v>79321</v>
      </c>
      <c r="F502" s="32">
        <v>144568</v>
      </c>
      <c r="G502" s="32">
        <v>69806</v>
      </c>
      <c r="H502" s="32">
        <v>74762</v>
      </c>
      <c r="J502" s="32">
        <v>9958</v>
      </c>
      <c r="K502" s="32">
        <v>5399</v>
      </c>
      <c r="L502" s="32">
        <v>4559</v>
      </c>
    </row>
    <row r="503" spans="1:12" ht="14.25" customHeight="1">
      <c r="A503" s="145" t="s">
        <v>10</v>
      </c>
      <c r="B503" s="32">
        <v>154526</v>
      </c>
      <c r="C503" s="32">
        <v>75205</v>
      </c>
      <c r="D503" s="32">
        <v>79321</v>
      </c>
      <c r="E503" s="11"/>
      <c r="F503" s="32">
        <v>144568</v>
      </c>
      <c r="G503" s="32">
        <v>74762</v>
      </c>
      <c r="H503" s="32">
        <v>144568</v>
      </c>
      <c r="J503" s="32">
        <v>9958</v>
      </c>
      <c r="K503" s="32">
        <v>5399</v>
      </c>
      <c r="L503" s="32">
        <v>4559</v>
      </c>
    </row>
    <row r="504" spans="1:12">
      <c r="A504" s="145" t="s">
        <v>11</v>
      </c>
      <c r="B504" s="148">
        <v>0</v>
      </c>
      <c r="C504" s="148">
        <v>0</v>
      </c>
      <c r="D504" s="148">
        <v>0</v>
      </c>
      <c r="E504" s="148"/>
      <c r="F504" s="148">
        <v>0</v>
      </c>
      <c r="G504" s="148">
        <v>0</v>
      </c>
      <c r="H504" s="148">
        <v>0</v>
      </c>
      <c r="I504" s="148">
        <v>0</v>
      </c>
      <c r="J504" s="148">
        <v>0</v>
      </c>
      <c r="K504" s="148">
        <v>0</v>
      </c>
      <c r="L504" s="148">
        <v>0</v>
      </c>
    </row>
    <row r="505" spans="1:12">
      <c r="A505" s="136" t="s">
        <v>79</v>
      </c>
      <c r="B505" s="32">
        <v>136290</v>
      </c>
      <c r="C505" s="32">
        <v>64878</v>
      </c>
      <c r="D505" s="32">
        <v>71412</v>
      </c>
      <c r="F505" s="32">
        <v>134927</v>
      </c>
      <c r="G505" s="32">
        <v>64415</v>
      </c>
      <c r="H505" s="32">
        <v>70512</v>
      </c>
      <c r="J505" s="32">
        <v>1363</v>
      </c>
      <c r="K505" s="52">
        <v>463</v>
      </c>
      <c r="L505" s="52">
        <v>900</v>
      </c>
    </row>
    <row r="506" spans="1:12" ht="14.25" customHeight="1">
      <c r="A506" s="145" t="s">
        <v>10</v>
      </c>
      <c r="B506" s="32">
        <v>136290</v>
      </c>
      <c r="C506" s="32">
        <v>64878</v>
      </c>
      <c r="D506" s="32">
        <v>71412</v>
      </c>
      <c r="E506" s="11"/>
      <c r="F506" s="32">
        <v>134927</v>
      </c>
      <c r="G506" s="32">
        <v>64415</v>
      </c>
      <c r="H506" s="32">
        <v>70512</v>
      </c>
      <c r="J506" s="32">
        <v>1363</v>
      </c>
      <c r="K506" s="52">
        <v>463</v>
      </c>
      <c r="L506" s="52">
        <v>900</v>
      </c>
    </row>
    <row r="507" spans="1:12">
      <c r="A507" s="145" t="s">
        <v>11</v>
      </c>
      <c r="B507" s="148">
        <v>0</v>
      </c>
      <c r="C507" s="148">
        <v>0</v>
      </c>
      <c r="D507" s="148">
        <v>0</v>
      </c>
      <c r="E507" s="148"/>
      <c r="F507" s="148">
        <v>0</v>
      </c>
      <c r="G507" s="148">
        <v>0</v>
      </c>
      <c r="H507" s="148">
        <v>0</v>
      </c>
      <c r="I507" s="148">
        <v>0</v>
      </c>
      <c r="J507" s="148">
        <v>0</v>
      </c>
      <c r="K507" s="148">
        <v>0</v>
      </c>
      <c r="L507" s="148">
        <v>0</v>
      </c>
    </row>
    <row r="508" spans="1:12">
      <c r="A508" s="136" t="s">
        <v>80</v>
      </c>
      <c r="B508" s="32">
        <v>114368</v>
      </c>
      <c r="C508" s="32">
        <v>55086</v>
      </c>
      <c r="D508" s="32">
        <v>59282</v>
      </c>
      <c r="F508" s="32">
        <v>112047</v>
      </c>
      <c r="G508" s="32">
        <v>53800</v>
      </c>
      <c r="H508" s="32">
        <v>58247</v>
      </c>
      <c r="J508" s="32">
        <v>2321</v>
      </c>
      <c r="K508" s="32">
        <v>1286</v>
      </c>
      <c r="L508" s="32">
        <v>1035</v>
      </c>
    </row>
    <row r="509" spans="1:12" ht="14.25" customHeight="1">
      <c r="A509" s="145" t="s">
        <v>10</v>
      </c>
      <c r="B509" s="32">
        <v>114368</v>
      </c>
      <c r="C509" s="32">
        <v>55086</v>
      </c>
      <c r="D509" s="32">
        <v>59282</v>
      </c>
      <c r="E509" s="11"/>
      <c r="F509" s="32">
        <v>112047</v>
      </c>
      <c r="G509" s="32">
        <v>53800</v>
      </c>
      <c r="H509" s="32">
        <v>58247</v>
      </c>
      <c r="J509" s="32">
        <v>2321</v>
      </c>
      <c r="K509" s="32">
        <v>1286</v>
      </c>
      <c r="L509" s="32">
        <v>1035</v>
      </c>
    </row>
    <row r="510" spans="1:12">
      <c r="A510" s="145" t="s">
        <v>11</v>
      </c>
      <c r="B510" s="148">
        <v>0</v>
      </c>
      <c r="C510" s="148">
        <v>0</v>
      </c>
      <c r="D510" s="148">
        <v>0</v>
      </c>
      <c r="E510" s="148"/>
      <c r="F510" s="148">
        <v>0</v>
      </c>
      <c r="G510" s="148">
        <v>0</v>
      </c>
      <c r="H510" s="148">
        <v>0</v>
      </c>
      <c r="I510" s="148">
        <v>0</v>
      </c>
      <c r="J510" s="148">
        <v>0</v>
      </c>
      <c r="K510" s="148">
        <v>0</v>
      </c>
      <c r="L510" s="148">
        <v>0</v>
      </c>
    </row>
    <row r="511" spans="1:12">
      <c r="A511" s="136" t="s">
        <v>81</v>
      </c>
      <c r="B511" s="32">
        <v>191402</v>
      </c>
      <c r="C511" s="32">
        <v>93506</v>
      </c>
      <c r="D511" s="32">
        <v>97896</v>
      </c>
      <c r="F511" s="32">
        <v>188070</v>
      </c>
      <c r="G511" s="32">
        <v>91531</v>
      </c>
      <c r="H511" s="32">
        <v>96539</v>
      </c>
      <c r="J511" s="32">
        <v>3332</v>
      </c>
      <c r="K511" s="32">
        <v>1975</v>
      </c>
      <c r="L511" s="32">
        <v>1357</v>
      </c>
    </row>
    <row r="512" spans="1:12" ht="14.25" customHeight="1">
      <c r="A512" s="145" t="s">
        <v>10</v>
      </c>
      <c r="B512" s="32">
        <v>191402</v>
      </c>
      <c r="C512" s="32">
        <v>93506</v>
      </c>
      <c r="D512" s="32">
        <v>97896</v>
      </c>
      <c r="E512" s="11"/>
      <c r="F512" s="32">
        <v>188070</v>
      </c>
      <c r="G512" s="32">
        <v>91531</v>
      </c>
      <c r="H512" s="32">
        <v>96539</v>
      </c>
      <c r="J512" s="32">
        <v>3332</v>
      </c>
      <c r="K512" s="32">
        <v>1975</v>
      </c>
      <c r="L512" s="32">
        <v>1357</v>
      </c>
    </row>
    <row r="513" spans="1:12">
      <c r="A513" s="145" t="s">
        <v>11</v>
      </c>
      <c r="B513" s="148">
        <v>0</v>
      </c>
      <c r="C513" s="148">
        <v>0</v>
      </c>
      <c r="D513" s="148">
        <v>0</v>
      </c>
      <c r="E513" s="148"/>
      <c r="F513" s="148">
        <v>0</v>
      </c>
      <c r="G513" s="148">
        <v>0</v>
      </c>
      <c r="H513" s="148">
        <v>0</v>
      </c>
      <c r="I513" s="148">
        <v>0</v>
      </c>
      <c r="J513" s="148">
        <v>0</v>
      </c>
      <c r="K513" s="148">
        <v>0</v>
      </c>
      <c r="L513" s="148">
        <v>0</v>
      </c>
    </row>
    <row r="514" spans="1:12">
      <c r="A514" s="136" t="s">
        <v>314</v>
      </c>
      <c r="B514" s="32">
        <v>296814</v>
      </c>
      <c r="C514" s="32">
        <v>143684</v>
      </c>
      <c r="D514" s="32">
        <v>153130</v>
      </c>
      <c r="F514" s="32">
        <v>288860</v>
      </c>
      <c r="G514" s="32">
        <v>140424</v>
      </c>
      <c r="H514" s="32">
        <v>148436</v>
      </c>
      <c r="J514" s="32">
        <v>7954</v>
      </c>
      <c r="K514" s="32">
        <v>3260</v>
      </c>
      <c r="L514" s="32">
        <v>4694</v>
      </c>
    </row>
    <row r="515" spans="1:12" ht="14.25" customHeight="1">
      <c r="A515" s="145" t="s">
        <v>10</v>
      </c>
      <c r="B515" s="32">
        <v>249036</v>
      </c>
      <c r="C515" s="32">
        <v>120759</v>
      </c>
      <c r="D515" s="32">
        <v>128277</v>
      </c>
      <c r="E515" s="11"/>
      <c r="F515" s="32">
        <v>242420</v>
      </c>
      <c r="G515" s="32">
        <v>117667</v>
      </c>
      <c r="H515" s="32">
        <v>124753</v>
      </c>
      <c r="J515" s="32">
        <v>6616</v>
      </c>
      <c r="K515" s="32">
        <v>3092</v>
      </c>
      <c r="L515" s="32">
        <v>3524</v>
      </c>
    </row>
    <row r="516" spans="1:12">
      <c r="A516" s="145" t="s">
        <v>11</v>
      </c>
      <c r="B516" s="32">
        <v>47778</v>
      </c>
      <c r="C516" s="32">
        <v>22925</v>
      </c>
      <c r="D516" s="32">
        <v>24853</v>
      </c>
      <c r="F516" s="32">
        <v>46440</v>
      </c>
      <c r="G516" s="32">
        <v>22757</v>
      </c>
      <c r="H516" s="32">
        <v>23683</v>
      </c>
      <c r="J516" s="32">
        <v>1338</v>
      </c>
      <c r="K516" s="52">
        <v>168</v>
      </c>
      <c r="L516" s="32">
        <v>1170</v>
      </c>
    </row>
    <row r="517" spans="1:12">
      <c r="A517" s="140" t="s">
        <v>220</v>
      </c>
      <c r="B517" s="32">
        <v>234667</v>
      </c>
      <c r="C517" s="32">
        <v>115067</v>
      </c>
      <c r="D517" s="32">
        <v>119600</v>
      </c>
      <c r="F517" s="32">
        <v>232878</v>
      </c>
      <c r="G517" s="32">
        <v>114234</v>
      </c>
      <c r="H517" s="32">
        <v>118644</v>
      </c>
      <c r="J517" s="32">
        <v>1789</v>
      </c>
      <c r="K517" s="52">
        <v>833</v>
      </c>
      <c r="L517" s="52">
        <v>956</v>
      </c>
    </row>
    <row r="518" spans="1:12" ht="14.25" customHeight="1">
      <c r="A518" s="145" t="s">
        <v>10</v>
      </c>
      <c r="B518" s="32">
        <v>122856</v>
      </c>
      <c r="C518" s="32">
        <v>60284</v>
      </c>
      <c r="D518" s="32">
        <v>62572</v>
      </c>
      <c r="E518" s="11"/>
      <c r="F518" s="32">
        <v>122536</v>
      </c>
      <c r="G518" s="32">
        <v>60101</v>
      </c>
      <c r="H518" s="32">
        <v>62435</v>
      </c>
      <c r="J518" s="52">
        <v>320</v>
      </c>
      <c r="K518" s="52">
        <v>183</v>
      </c>
      <c r="L518" s="52">
        <v>137</v>
      </c>
    </row>
    <row r="519" spans="1:12">
      <c r="A519" s="145" t="s">
        <v>11</v>
      </c>
      <c r="B519" s="32">
        <v>111811</v>
      </c>
      <c r="C519" s="32">
        <v>54783</v>
      </c>
      <c r="D519" s="32">
        <v>57028</v>
      </c>
      <c r="F519" s="32">
        <v>110342</v>
      </c>
      <c r="G519" s="32">
        <v>54133</v>
      </c>
      <c r="H519" s="32">
        <v>56209</v>
      </c>
      <c r="J519" s="32">
        <v>1469</v>
      </c>
      <c r="K519" s="52">
        <v>650</v>
      </c>
      <c r="L519" s="52">
        <v>819</v>
      </c>
    </row>
    <row r="520" spans="1:12">
      <c r="A520" s="140" t="s">
        <v>219</v>
      </c>
      <c r="B520" s="32">
        <v>155025</v>
      </c>
      <c r="C520" s="32">
        <v>76877</v>
      </c>
      <c r="D520" s="32">
        <v>78148</v>
      </c>
      <c r="F520" s="32">
        <v>152062</v>
      </c>
      <c r="G520" s="32">
        <v>74564</v>
      </c>
      <c r="H520" s="32">
        <v>77498</v>
      </c>
      <c r="J520" s="32">
        <v>2963</v>
      </c>
      <c r="K520" s="32">
        <v>2313</v>
      </c>
      <c r="L520" s="52">
        <v>650</v>
      </c>
    </row>
    <row r="521" spans="1:12" ht="14.25" customHeight="1">
      <c r="A521" s="145" t="s">
        <v>10</v>
      </c>
      <c r="B521" s="32">
        <v>100372</v>
      </c>
      <c r="C521" s="32">
        <v>49501</v>
      </c>
      <c r="D521" s="32">
        <v>50871</v>
      </c>
      <c r="E521" s="11"/>
      <c r="F521" s="32">
        <v>97460</v>
      </c>
      <c r="G521" s="32">
        <v>47210</v>
      </c>
      <c r="H521" s="32">
        <v>50250</v>
      </c>
      <c r="J521" s="32">
        <v>2912</v>
      </c>
      <c r="K521" s="32">
        <v>2291</v>
      </c>
      <c r="L521" s="52">
        <v>621</v>
      </c>
    </row>
    <row r="522" spans="1:12">
      <c r="A522" s="145" t="s">
        <v>11</v>
      </c>
      <c r="B522" s="32">
        <v>54653</v>
      </c>
      <c r="C522" s="32">
        <v>27376</v>
      </c>
      <c r="D522" s="32">
        <v>27277</v>
      </c>
      <c r="F522" s="32">
        <v>54602</v>
      </c>
      <c r="G522" s="32">
        <v>27354</v>
      </c>
      <c r="H522" s="32">
        <v>27248</v>
      </c>
      <c r="J522" s="52">
        <v>51</v>
      </c>
      <c r="K522" s="52">
        <v>22</v>
      </c>
      <c r="L522" s="52">
        <v>29</v>
      </c>
    </row>
    <row r="523" spans="1:12">
      <c r="A523" s="140" t="s">
        <v>333</v>
      </c>
      <c r="B523" s="32">
        <v>161893</v>
      </c>
      <c r="C523" s="32">
        <v>78334</v>
      </c>
      <c r="D523" s="32">
        <v>83559</v>
      </c>
      <c r="F523" s="32">
        <v>158176</v>
      </c>
      <c r="G523" s="32">
        <v>76693</v>
      </c>
      <c r="H523" s="32">
        <v>81483</v>
      </c>
      <c r="J523" s="32">
        <v>3717</v>
      </c>
      <c r="K523" s="32">
        <v>1641</v>
      </c>
      <c r="L523" s="32">
        <v>2076</v>
      </c>
    </row>
    <row r="524" spans="1:12" ht="14.25" customHeight="1">
      <c r="A524" s="145" t="s">
        <v>10</v>
      </c>
      <c r="B524" s="32">
        <v>106620</v>
      </c>
      <c r="C524" s="32">
        <v>50865</v>
      </c>
      <c r="D524" s="32">
        <v>55755</v>
      </c>
      <c r="E524" s="11"/>
      <c r="F524" s="32">
        <v>102987</v>
      </c>
      <c r="G524" s="32">
        <v>49254</v>
      </c>
      <c r="H524" s="32">
        <v>53733</v>
      </c>
      <c r="J524" s="32">
        <v>3633</v>
      </c>
      <c r="K524" s="32">
        <v>1611</v>
      </c>
      <c r="L524" s="32">
        <v>2022</v>
      </c>
    </row>
    <row r="525" spans="1:12">
      <c r="A525" s="145" t="s">
        <v>11</v>
      </c>
      <c r="B525" s="32">
        <v>55273</v>
      </c>
      <c r="C525" s="32">
        <v>27469</v>
      </c>
      <c r="D525" s="32">
        <v>27804</v>
      </c>
      <c r="F525" s="32">
        <v>55189</v>
      </c>
      <c r="G525" s="32">
        <v>27439</v>
      </c>
      <c r="H525" s="32">
        <v>27750</v>
      </c>
      <c r="J525" s="52">
        <v>84</v>
      </c>
      <c r="K525" s="52">
        <v>30</v>
      </c>
      <c r="L525" s="52">
        <v>54</v>
      </c>
    </row>
    <row r="526" spans="1:12">
      <c r="A526" s="136" t="s">
        <v>82</v>
      </c>
      <c r="B526" s="32">
        <v>155254</v>
      </c>
      <c r="C526" s="32">
        <v>80235</v>
      </c>
      <c r="D526" s="32">
        <v>75019</v>
      </c>
      <c r="F526" s="32">
        <v>153187</v>
      </c>
      <c r="G526" s="32">
        <v>79387</v>
      </c>
      <c r="H526" s="32">
        <v>73800</v>
      </c>
      <c r="J526" s="32">
        <v>2067</v>
      </c>
      <c r="K526" s="52">
        <v>848</v>
      </c>
      <c r="L526" s="32">
        <v>1219</v>
      </c>
    </row>
    <row r="527" spans="1:12" ht="14.25" customHeight="1">
      <c r="A527" s="145" t="s">
        <v>10</v>
      </c>
      <c r="B527" s="32">
        <v>25380</v>
      </c>
      <c r="C527" s="32">
        <v>12355</v>
      </c>
      <c r="D527" s="32">
        <v>13025</v>
      </c>
      <c r="E527" s="11"/>
      <c r="F527" s="32">
        <v>23641</v>
      </c>
      <c r="G527" s="32">
        <v>11675</v>
      </c>
      <c r="H527" s="32">
        <v>11966</v>
      </c>
      <c r="J527" s="32">
        <v>1739</v>
      </c>
      <c r="K527" s="52">
        <v>680</v>
      </c>
      <c r="L527" s="32">
        <v>1059</v>
      </c>
    </row>
    <row r="528" spans="1:12">
      <c r="A528" s="145" t="s">
        <v>11</v>
      </c>
      <c r="B528" s="32">
        <v>129874</v>
      </c>
      <c r="C528" s="32">
        <v>67880</v>
      </c>
      <c r="D528" s="32">
        <v>61994</v>
      </c>
      <c r="F528" s="32">
        <v>129546</v>
      </c>
      <c r="G528" s="32">
        <v>67712</v>
      </c>
      <c r="H528" s="32">
        <v>61834</v>
      </c>
      <c r="J528" s="52">
        <v>328</v>
      </c>
      <c r="K528" s="52">
        <v>168</v>
      </c>
      <c r="L528" s="52">
        <v>160</v>
      </c>
    </row>
    <row r="529" spans="1:12">
      <c r="A529" s="140" t="s">
        <v>218</v>
      </c>
      <c r="B529" s="32">
        <v>65770</v>
      </c>
      <c r="C529" s="32">
        <v>33641</v>
      </c>
      <c r="D529" s="32">
        <v>32129</v>
      </c>
      <c r="F529" s="32">
        <v>64732</v>
      </c>
      <c r="G529" s="32">
        <v>33128</v>
      </c>
      <c r="H529" s="32">
        <v>31604</v>
      </c>
      <c r="J529" s="32">
        <v>1038</v>
      </c>
      <c r="K529" s="52">
        <v>513</v>
      </c>
      <c r="L529" s="52">
        <v>525</v>
      </c>
    </row>
    <row r="530" spans="1:12" ht="14.25" customHeight="1">
      <c r="A530" s="145" t="s">
        <v>10</v>
      </c>
      <c r="B530" s="32">
        <v>15276</v>
      </c>
      <c r="C530" s="32">
        <v>7561</v>
      </c>
      <c r="D530" s="32">
        <v>7715</v>
      </c>
      <c r="E530" s="11"/>
      <c r="F530" s="32">
        <v>14437</v>
      </c>
      <c r="G530" s="32">
        <v>7126</v>
      </c>
      <c r="H530" s="32">
        <v>7311</v>
      </c>
      <c r="J530" s="52">
        <v>839</v>
      </c>
      <c r="K530" s="52">
        <v>435</v>
      </c>
      <c r="L530" s="52">
        <v>404</v>
      </c>
    </row>
    <row r="531" spans="1:12">
      <c r="A531" s="145" t="s">
        <v>11</v>
      </c>
      <c r="B531" s="32">
        <v>50494</v>
      </c>
      <c r="C531" s="32">
        <v>26080</v>
      </c>
      <c r="D531" s="32">
        <v>24414</v>
      </c>
      <c r="F531" s="32">
        <v>50295</v>
      </c>
      <c r="G531" s="32">
        <v>26002</v>
      </c>
      <c r="H531" s="32">
        <v>24293</v>
      </c>
      <c r="J531" s="52">
        <v>199</v>
      </c>
      <c r="K531" s="52">
        <v>78</v>
      </c>
      <c r="L531" s="52">
        <v>121</v>
      </c>
    </row>
    <row r="532" spans="1:12">
      <c r="A532" s="136" t="s">
        <v>315</v>
      </c>
      <c r="B532" s="32">
        <v>92742</v>
      </c>
      <c r="C532" s="32">
        <v>46753</v>
      </c>
      <c r="D532" s="32">
        <v>45989</v>
      </c>
      <c r="F532" s="32">
        <v>88758</v>
      </c>
      <c r="G532" s="32">
        <v>45127</v>
      </c>
      <c r="H532" s="32">
        <v>43631</v>
      </c>
      <c r="J532" s="32">
        <v>3984</v>
      </c>
      <c r="K532" s="32">
        <v>1626</v>
      </c>
      <c r="L532" s="32">
        <v>2358</v>
      </c>
    </row>
    <row r="533" spans="1:12" ht="14.25" customHeight="1">
      <c r="A533" s="145" t="s">
        <v>10</v>
      </c>
      <c r="B533" s="32">
        <v>26832</v>
      </c>
      <c r="C533" s="32">
        <v>12733</v>
      </c>
      <c r="D533" s="32">
        <v>14099</v>
      </c>
      <c r="E533" s="11"/>
      <c r="F533" s="32">
        <v>23716</v>
      </c>
      <c r="G533" s="32">
        <v>11448</v>
      </c>
      <c r="H533" s="32">
        <v>12268</v>
      </c>
      <c r="J533" s="32">
        <v>3116</v>
      </c>
      <c r="K533" s="32">
        <v>1285</v>
      </c>
      <c r="L533" s="32">
        <v>1831</v>
      </c>
    </row>
    <row r="534" spans="1:12">
      <c r="A534" s="145" t="s">
        <v>11</v>
      </c>
      <c r="B534" s="32">
        <v>65910</v>
      </c>
      <c r="C534" s="32">
        <v>34020</v>
      </c>
      <c r="D534" s="32">
        <v>31890</v>
      </c>
      <c r="F534" s="32">
        <v>65042</v>
      </c>
      <c r="G534" s="32">
        <v>33679</v>
      </c>
      <c r="H534" s="32">
        <v>31363</v>
      </c>
      <c r="J534" s="52">
        <v>868</v>
      </c>
      <c r="K534" s="52">
        <v>341</v>
      </c>
      <c r="L534" s="52">
        <v>527</v>
      </c>
    </row>
    <row r="535" spans="1:12">
      <c r="A535" s="140" t="s">
        <v>217</v>
      </c>
      <c r="B535" s="32">
        <v>63468</v>
      </c>
      <c r="C535" s="32">
        <v>32071</v>
      </c>
      <c r="D535" s="32">
        <v>31397</v>
      </c>
      <c r="F535" s="32">
        <v>63291</v>
      </c>
      <c r="G535" s="32">
        <v>31992</v>
      </c>
      <c r="H535" s="32">
        <v>31299</v>
      </c>
      <c r="J535" s="52">
        <v>177</v>
      </c>
      <c r="K535" s="52">
        <v>79</v>
      </c>
      <c r="L535" s="52">
        <v>98</v>
      </c>
    </row>
    <row r="536" spans="1:12" ht="14.25" customHeight="1">
      <c r="A536" s="145" t="s">
        <v>10</v>
      </c>
      <c r="B536" s="32">
        <v>15601</v>
      </c>
      <c r="C536" s="32">
        <v>7787</v>
      </c>
      <c r="D536" s="32">
        <v>7814</v>
      </c>
      <c r="E536" s="11"/>
      <c r="F536" s="32">
        <v>15452</v>
      </c>
      <c r="G536" s="32">
        <v>7725</v>
      </c>
      <c r="H536" s="32">
        <v>7727</v>
      </c>
      <c r="J536" s="52">
        <v>149</v>
      </c>
      <c r="K536" s="52">
        <v>62</v>
      </c>
      <c r="L536" s="52">
        <v>87</v>
      </c>
    </row>
    <row r="537" spans="1:12">
      <c r="A537" s="145" t="s">
        <v>11</v>
      </c>
      <c r="B537" s="32">
        <v>47867</v>
      </c>
      <c r="C537" s="32">
        <v>24284</v>
      </c>
      <c r="D537" s="32">
        <v>23583</v>
      </c>
      <c r="F537" s="32">
        <v>47839</v>
      </c>
      <c r="G537" s="32">
        <v>24267</v>
      </c>
      <c r="H537" s="32">
        <v>23572</v>
      </c>
      <c r="J537" s="52">
        <v>28</v>
      </c>
      <c r="K537" s="52">
        <v>17</v>
      </c>
      <c r="L537" s="52">
        <v>11</v>
      </c>
    </row>
    <row r="538" spans="1:12">
      <c r="A538" s="136" t="s">
        <v>83</v>
      </c>
      <c r="B538" s="32">
        <v>83440</v>
      </c>
      <c r="C538" s="32">
        <v>40957</v>
      </c>
      <c r="D538" s="32">
        <v>42483</v>
      </c>
      <c r="F538" s="32">
        <v>81682</v>
      </c>
      <c r="G538" s="32">
        <v>40262</v>
      </c>
      <c r="H538" s="32">
        <v>41420</v>
      </c>
      <c r="J538" s="32">
        <v>1758</v>
      </c>
      <c r="K538" s="52">
        <v>695</v>
      </c>
      <c r="L538" s="32">
        <v>1063</v>
      </c>
    </row>
    <row r="539" spans="1:12" ht="14.25" customHeight="1">
      <c r="A539" s="145" t="s">
        <v>10</v>
      </c>
      <c r="B539" s="32">
        <v>44472</v>
      </c>
      <c r="C539" s="32">
        <v>21158</v>
      </c>
      <c r="D539" s="32">
        <v>23314</v>
      </c>
      <c r="E539" s="11"/>
      <c r="F539" s="32">
        <v>42852</v>
      </c>
      <c r="G539" s="32">
        <v>20580</v>
      </c>
      <c r="H539" s="32">
        <v>22272</v>
      </c>
      <c r="J539" s="32">
        <v>1620</v>
      </c>
      <c r="K539" s="52">
        <v>578</v>
      </c>
      <c r="L539" s="32">
        <v>1042</v>
      </c>
    </row>
    <row r="540" spans="1:12">
      <c r="A540" s="145" t="s">
        <v>11</v>
      </c>
      <c r="B540" s="32">
        <v>38968</v>
      </c>
      <c r="C540" s="32">
        <v>19799</v>
      </c>
      <c r="D540" s="32">
        <v>19169</v>
      </c>
      <c r="F540" s="32">
        <v>38830</v>
      </c>
      <c r="G540" s="32">
        <v>19682</v>
      </c>
      <c r="H540" s="32">
        <v>19148</v>
      </c>
      <c r="J540" s="52">
        <v>138</v>
      </c>
      <c r="K540" s="52">
        <v>117</v>
      </c>
      <c r="L540" s="52">
        <v>21</v>
      </c>
    </row>
    <row r="541" spans="1:12">
      <c r="A541" s="136" t="s">
        <v>84</v>
      </c>
      <c r="B541" s="32">
        <v>137272</v>
      </c>
      <c r="C541" s="32">
        <v>66569</v>
      </c>
      <c r="D541" s="32">
        <v>70703</v>
      </c>
      <c r="F541" s="32">
        <v>132107</v>
      </c>
      <c r="G541" s="32">
        <v>64925</v>
      </c>
      <c r="H541" s="32">
        <v>67182</v>
      </c>
      <c r="J541" s="32">
        <v>5165</v>
      </c>
      <c r="K541" s="32">
        <v>1644</v>
      </c>
      <c r="L541" s="32">
        <v>3521</v>
      </c>
    </row>
    <row r="542" spans="1:12" ht="14.25" customHeight="1">
      <c r="A542" s="145" t="s">
        <v>10</v>
      </c>
      <c r="B542" s="32">
        <v>67601</v>
      </c>
      <c r="C542" s="32">
        <v>31843</v>
      </c>
      <c r="D542" s="32">
        <v>35758</v>
      </c>
      <c r="E542" s="11"/>
      <c r="F542" s="32">
        <v>64271</v>
      </c>
      <c r="G542" s="32">
        <v>31047</v>
      </c>
      <c r="H542" s="32">
        <v>33224</v>
      </c>
      <c r="J542" s="32">
        <v>3330</v>
      </c>
      <c r="K542" s="52">
        <v>796</v>
      </c>
      <c r="L542" s="32">
        <v>2534</v>
      </c>
    </row>
    <row r="543" spans="1:12">
      <c r="A543" s="145" t="s">
        <v>11</v>
      </c>
      <c r="B543" s="32">
        <v>69671</v>
      </c>
      <c r="C543" s="32">
        <v>34726</v>
      </c>
      <c r="D543" s="32">
        <v>34945</v>
      </c>
      <c r="F543" s="32">
        <v>67836</v>
      </c>
      <c r="G543" s="32">
        <v>33878</v>
      </c>
      <c r="H543" s="32">
        <v>33958</v>
      </c>
      <c r="J543" s="32">
        <v>1835</v>
      </c>
      <c r="K543" s="52">
        <v>848</v>
      </c>
      <c r="L543" s="52">
        <v>987</v>
      </c>
    </row>
    <row r="544" spans="1:12">
      <c r="A544" s="140" t="s">
        <v>216</v>
      </c>
      <c r="B544" s="32">
        <v>73330</v>
      </c>
      <c r="C544" s="32">
        <v>36608</v>
      </c>
      <c r="D544" s="32">
        <v>36722</v>
      </c>
      <c r="F544" s="32">
        <v>72108</v>
      </c>
      <c r="G544" s="32">
        <v>36083</v>
      </c>
      <c r="H544" s="32">
        <v>36025</v>
      </c>
      <c r="J544" s="32">
        <v>1222</v>
      </c>
      <c r="K544" s="52">
        <v>525</v>
      </c>
      <c r="L544" s="52">
        <v>697</v>
      </c>
    </row>
    <row r="545" spans="1:12" ht="14.25" customHeight="1">
      <c r="A545" s="145" t="s">
        <v>10</v>
      </c>
      <c r="B545" s="32">
        <v>44158</v>
      </c>
      <c r="C545" s="32">
        <v>21819</v>
      </c>
      <c r="D545" s="32">
        <v>22339</v>
      </c>
      <c r="E545" s="11"/>
      <c r="F545" s="32">
        <v>42977</v>
      </c>
      <c r="G545" s="32">
        <v>21320</v>
      </c>
      <c r="H545" s="32">
        <v>21657</v>
      </c>
      <c r="J545" s="32">
        <v>1181</v>
      </c>
      <c r="K545" s="52">
        <v>499</v>
      </c>
      <c r="L545" s="52">
        <v>682</v>
      </c>
    </row>
    <row r="546" spans="1:12">
      <c r="A546" s="145" t="s">
        <v>11</v>
      </c>
      <c r="B546" s="32">
        <v>29172</v>
      </c>
      <c r="C546" s="32">
        <v>14789</v>
      </c>
      <c r="D546" s="32">
        <v>14383</v>
      </c>
      <c r="F546" s="32">
        <v>29131</v>
      </c>
      <c r="G546" s="32">
        <v>14763</v>
      </c>
      <c r="H546" s="32">
        <v>14368</v>
      </c>
      <c r="J546" s="52">
        <v>41</v>
      </c>
      <c r="K546" s="52">
        <v>26</v>
      </c>
      <c r="L546" s="52">
        <v>15</v>
      </c>
    </row>
    <row r="547" spans="1:12">
      <c r="A547" s="140" t="s">
        <v>215</v>
      </c>
      <c r="B547" s="32">
        <v>120076</v>
      </c>
      <c r="C547" s="32">
        <v>58065</v>
      </c>
      <c r="D547" s="32">
        <v>62011</v>
      </c>
      <c r="F547" s="32">
        <v>113253</v>
      </c>
      <c r="G547" s="32">
        <v>55062</v>
      </c>
      <c r="H547" s="32">
        <v>58191</v>
      </c>
      <c r="J547" s="32">
        <v>6823</v>
      </c>
      <c r="K547" s="32">
        <v>3003</v>
      </c>
      <c r="L547" s="32">
        <v>3820</v>
      </c>
    </row>
    <row r="548" spans="1:12" ht="14.25" customHeight="1">
      <c r="A548" s="145" t="s">
        <v>10</v>
      </c>
      <c r="B548" s="32">
        <v>87553</v>
      </c>
      <c r="C548" s="32">
        <v>41883</v>
      </c>
      <c r="D548" s="32">
        <v>45670</v>
      </c>
      <c r="E548" s="11"/>
      <c r="F548" s="32">
        <v>80806</v>
      </c>
      <c r="G548" s="32">
        <v>38910</v>
      </c>
      <c r="H548" s="32">
        <v>41896</v>
      </c>
      <c r="J548" s="32">
        <v>6747</v>
      </c>
      <c r="K548" s="32">
        <v>2973</v>
      </c>
      <c r="L548" s="32">
        <v>3774</v>
      </c>
    </row>
    <row r="549" spans="1:12">
      <c r="A549" s="145" t="s">
        <v>11</v>
      </c>
      <c r="B549" s="32">
        <v>32523</v>
      </c>
      <c r="C549" s="32">
        <v>16182</v>
      </c>
      <c r="D549" s="32">
        <v>16341</v>
      </c>
      <c r="F549" s="32">
        <v>32447</v>
      </c>
      <c r="G549" s="32">
        <v>16152</v>
      </c>
      <c r="H549" s="32">
        <v>16295</v>
      </c>
      <c r="J549" s="52">
        <v>76</v>
      </c>
      <c r="K549" s="52">
        <v>30</v>
      </c>
      <c r="L549" s="52">
        <v>46</v>
      </c>
    </row>
    <row r="550" spans="1:12">
      <c r="A550" s="140" t="s">
        <v>214</v>
      </c>
      <c r="B550" s="32">
        <v>116632</v>
      </c>
      <c r="C550" s="32">
        <v>56965</v>
      </c>
      <c r="D550" s="32">
        <v>59667</v>
      </c>
      <c r="F550" s="32">
        <v>108854</v>
      </c>
      <c r="G550" s="32">
        <v>53958</v>
      </c>
      <c r="H550" s="32">
        <v>54896</v>
      </c>
      <c r="J550" s="32">
        <v>7778</v>
      </c>
      <c r="K550" s="32">
        <v>3007</v>
      </c>
      <c r="L550" s="32">
        <v>4771</v>
      </c>
    </row>
    <row r="551" spans="1:12" ht="14.25" customHeight="1">
      <c r="A551" s="145" t="s">
        <v>10</v>
      </c>
      <c r="B551" s="32">
        <v>61950</v>
      </c>
      <c r="C551" s="32">
        <v>29842</v>
      </c>
      <c r="D551" s="32">
        <v>32108</v>
      </c>
      <c r="E551" s="11"/>
      <c r="F551" s="32">
        <v>54690</v>
      </c>
      <c r="G551" s="32">
        <v>27041</v>
      </c>
      <c r="H551" s="32">
        <v>27649</v>
      </c>
      <c r="J551" s="32">
        <v>7260</v>
      </c>
      <c r="K551" s="32">
        <v>2801</v>
      </c>
      <c r="L551" s="32">
        <v>4459</v>
      </c>
    </row>
    <row r="552" spans="1:12">
      <c r="A552" s="145" t="s">
        <v>11</v>
      </c>
      <c r="B552" s="32">
        <v>54682</v>
      </c>
      <c r="C552" s="32">
        <v>27123</v>
      </c>
      <c r="D552" s="32">
        <v>27559</v>
      </c>
      <c r="F552" s="32">
        <v>54164</v>
      </c>
      <c r="G552" s="32">
        <v>26917</v>
      </c>
      <c r="H552" s="32">
        <v>27247</v>
      </c>
      <c r="J552" s="52">
        <v>518</v>
      </c>
      <c r="K552" s="52">
        <v>206</v>
      </c>
      <c r="L552" s="52">
        <v>312</v>
      </c>
    </row>
    <row r="553" spans="1:12">
      <c r="A553" s="147" t="s">
        <v>213</v>
      </c>
      <c r="B553" s="32">
        <v>137672</v>
      </c>
      <c r="C553" s="32">
        <v>68551</v>
      </c>
      <c r="D553" s="32">
        <v>69121</v>
      </c>
      <c r="F553" s="32">
        <v>135527</v>
      </c>
      <c r="G553" s="32">
        <v>67460</v>
      </c>
      <c r="H553" s="32">
        <v>68067</v>
      </c>
      <c r="J553" s="32">
        <v>2145</v>
      </c>
      <c r="K553" s="32">
        <v>1091</v>
      </c>
      <c r="L553" s="32">
        <v>1054</v>
      </c>
    </row>
    <row r="554" spans="1:12" ht="14.25" customHeight="1">
      <c r="A554" s="145" t="s">
        <v>10</v>
      </c>
      <c r="B554" s="32">
        <v>86975</v>
      </c>
      <c r="C554" s="32">
        <v>42947</v>
      </c>
      <c r="D554" s="32">
        <v>44028</v>
      </c>
      <c r="E554" s="11"/>
      <c r="F554" s="32">
        <v>84975</v>
      </c>
      <c r="G554" s="32">
        <v>41980</v>
      </c>
      <c r="H554" s="32">
        <v>42995</v>
      </c>
      <c r="J554" s="32">
        <v>2000</v>
      </c>
      <c r="K554" s="52">
        <v>967</v>
      </c>
      <c r="L554" s="32">
        <v>1033</v>
      </c>
    </row>
    <row r="555" spans="1:12">
      <c r="A555" s="145" t="s">
        <v>11</v>
      </c>
      <c r="B555" s="32">
        <v>50697</v>
      </c>
      <c r="C555" s="32">
        <v>25604</v>
      </c>
      <c r="D555" s="32">
        <v>25093</v>
      </c>
      <c r="F555" s="32">
        <v>50552</v>
      </c>
      <c r="G555" s="32">
        <v>25480</v>
      </c>
      <c r="H555" s="32">
        <v>25072</v>
      </c>
      <c r="J555" s="52">
        <v>145</v>
      </c>
      <c r="K555" s="52">
        <v>124</v>
      </c>
      <c r="L555" s="52">
        <v>21</v>
      </c>
    </row>
    <row r="556" spans="1:12">
      <c r="A556" s="140" t="s">
        <v>212</v>
      </c>
      <c r="B556" s="32">
        <v>73228</v>
      </c>
      <c r="C556" s="32">
        <v>36490</v>
      </c>
      <c r="D556" s="32">
        <v>36738</v>
      </c>
      <c r="F556" s="32">
        <v>70636</v>
      </c>
      <c r="G556" s="32">
        <v>35375</v>
      </c>
      <c r="H556" s="32">
        <v>35261</v>
      </c>
      <c r="J556" s="32">
        <v>2592</v>
      </c>
      <c r="K556" s="32">
        <v>1115</v>
      </c>
      <c r="L556" s="32">
        <v>1477</v>
      </c>
    </row>
    <row r="557" spans="1:12" ht="14.25" customHeight="1">
      <c r="A557" s="145" t="s">
        <v>10</v>
      </c>
      <c r="B557" s="32">
        <v>23769</v>
      </c>
      <c r="C557" s="32">
        <v>11218</v>
      </c>
      <c r="D557" s="32">
        <v>12551</v>
      </c>
      <c r="E557" s="11"/>
      <c r="F557" s="32">
        <v>21194</v>
      </c>
      <c r="G557" s="32">
        <v>10113</v>
      </c>
      <c r="H557" s="32">
        <v>11081</v>
      </c>
      <c r="J557" s="32">
        <v>2575</v>
      </c>
      <c r="K557" s="32">
        <v>1105</v>
      </c>
      <c r="L557" s="32">
        <v>1470</v>
      </c>
    </row>
    <row r="558" spans="1:12">
      <c r="A558" s="145" t="s">
        <v>11</v>
      </c>
      <c r="B558" s="32">
        <v>49459</v>
      </c>
      <c r="C558" s="32">
        <v>25272</v>
      </c>
      <c r="D558" s="32">
        <v>24187</v>
      </c>
      <c r="F558" s="32">
        <v>49442</v>
      </c>
      <c r="G558" s="32">
        <v>25262</v>
      </c>
      <c r="H558" s="32">
        <v>24180</v>
      </c>
      <c r="J558" s="52">
        <v>17</v>
      </c>
      <c r="K558" s="52">
        <v>10</v>
      </c>
      <c r="L558" s="52">
        <v>7</v>
      </c>
    </row>
    <row r="559" spans="1:12">
      <c r="A559" s="140" t="s">
        <v>85</v>
      </c>
      <c r="B559" s="32">
        <v>32640</v>
      </c>
      <c r="C559" s="32">
        <v>17502</v>
      </c>
      <c r="D559" s="32">
        <v>15138</v>
      </c>
      <c r="E559" s="113"/>
      <c r="F559" s="32">
        <v>32607</v>
      </c>
      <c r="G559" s="32">
        <v>17485</v>
      </c>
      <c r="H559" s="32">
        <v>15122</v>
      </c>
      <c r="I559" s="113"/>
      <c r="J559" s="52">
        <v>33</v>
      </c>
      <c r="K559" s="52">
        <v>17</v>
      </c>
      <c r="L559" s="52">
        <v>16</v>
      </c>
    </row>
    <row r="560" spans="1:12" ht="14.25" customHeight="1">
      <c r="A560" s="145" t="s">
        <v>10</v>
      </c>
      <c r="B560" s="32">
        <v>5518</v>
      </c>
      <c r="C560" s="32">
        <v>2859</v>
      </c>
      <c r="D560" s="32">
        <v>2659</v>
      </c>
      <c r="E560" s="11"/>
      <c r="F560" s="32">
        <v>5492</v>
      </c>
      <c r="G560" s="32">
        <v>2848</v>
      </c>
      <c r="H560" s="32">
        <v>2644</v>
      </c>
      <c r="I560" s="113"/>
      <c r="J560" s="52">
        <v>26</v>
      </c>
      <c r="K560" s="52">
        <v>11</v>
      </c>
      <c r="L560" s="52">
        <v>15</v>
      </c>
    </row>
    <row r="561" spans="1:27">
      <c r="A561" s="162" t="s">
        <v>11</v>
      </c>
      <c r="B561" s="56">
        <v>27122</v>
      </c>
      <c r="C561" s="56">
        <v>14643</v>
      </c>
      <c r="D561" s="56">
        <v>12479</v>
      </c>
      <c r="E561" s="81"/>
      <c r="F561" s="56">
        <v>27115</v>
      </c>
      <c r="G561" s="56">
        <v>14637</v>
      </c>
      <c r="H561" s="56">
        <v>12478</v>
      </c>
      <c r="I561" s="81"/>
      <c r="J561" s="81">
        <v>7</v>
      </c>
      <c r="K561" s="81">
        <v>6</v>
      </c>
      <c r="L561" s="81">
        <v>1</v>
      </c>
    </row>
    <row r="562" spans="1:27">
      <c r="A562" s="145"/>
    </row>
    <row r="563" spans="1:27">
      <c r="A563" s="145"/>
    </row>
    <row r="564" spans="1:27">
      <c r="A564" s="145" t="s">
        <v>13</v>
      </c>
    </row>
    <row r="565" spans="1:27" ht="14.25" customHeight="1">
      <c r="A565" s="130" t="s">
        <v>152</v>
      </c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</row>
    <row r="566" spans="1:27" ht="14.25" customHeight="1">
      <c r="A566" s="207" t="s">
        <v>146</v>
      </c>
      <c r="B566" s="173" t="s">
        <v>19</v>
      </c>
      <c r="C566" s="173"/>
      <c r="D566" s="173"/>
      <c r="E566" s="167"/>
      <c r="F566" s="173" t="s">
        <v>8</v>
      </c>
      <c r="G566" s="173"/>
      <c r="H566" s="173"/>
      <c r="I566" s="168"/>
      <c r="J566" s="174" t="s">
        <v>7</v>
      </c>
      <c r="K566" s="174"/>
      <c r="L566" s="174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</row>
    <row r="567" spans="1:27" ht="14.25" customHeight="1">
      <c r="A567" s="204"/>
      <c r="B567" s="134" t="s">
        <v>20</v>
      </c>
      <c r="C567" s="135" t="s">
        <v>21</v>
      </c>
      <c r="D567" s="135" t="s">
        <v>22</v>
      </c>
      <c r="E567" s="135"/>
      <c r="F567" s="134" t="s">
        <v>20</v>
      </c>
      <c r="G567" s="135" t="s">
        <v>21</v>
      </c>
      <c r="H567" s="135" t="s">
        <v>22</v>
      </c>
      <c r="I567" s="135"/>
      <c r="J567" s="135" t="s">
        <v>20</v>
      </c>
      <c r="K567" s="135" t="s">
        <v>3</v>
      </c>
      <c r="L567" s="135" t="s">
        <v>4</v>
      </c>
    </row>
    <row r="568" spans="1:27" s="139" customFormat="1" ht="14.25" customHeight="1">
      <c r="A568" s="169" t="s">
        <v>149</v>
      </c>
      <c r="B568" s="175">
        <f>B569+B572+B575+B578+B581+B584+B587+B590+B593</f>
        <v>880921</v>
      </c>
      <c r="C568" s="175">
        <f t="shared" ref="C568:L568" si="13">C569+C572+C575+C578+C581+C584+C587+C590+C593</f>
        <v>451948</v>
      </c>
      <c r="D568" s="175">
        <f t="shared" si="13"/>
        <v>428973</v>
      </c>
      <c r="E568" s="175"/>
      <c r="F568" s="175">
        <f t="shared" si="13"/>
        <v>869756</v>
      </c>
      <c r="G568" s="175">
        <f t="shared" si="13"/>
        <v>446832</v>
      </c>
      <c r="H568" s="175">
        <f t="shared" si="13"/>
        <v>422924</v>
      </c>
      <c r="I568" s="175">
        <f t="shared" si="13"/>
        <v>0</v>
      </c>
      <c r="J568" s="175">
        <f t="shared" si="13"/>
        <v>11165</v>
      </c>
      <c r="K568" s="175">
        <f t="shared" si="13"/>
        <v>5116</v>
      </c>
      <c r="L568" s="175">
        <f t="shared" si="13"/>
        <v>6049</v>
      </c>
    </row>
    <row r="569" spans="1:27">
      <c r="A569" s="140" t="s">
        <v>211</v>
      </c>
      <c r="B569" s="32">
        <v>129721</v>
      </c>
      <c r="C569" s="32">
        <v>68236</v>
      </c>
      <c r="D569" s="32">
        <v>61485</v>
      </c>
      <c r="F569" s="32">
        <v>128240</v>
      </c>
      <c r="G569" s="32">
        <v>67496</v>
      </c>
      <c r="H569" s="32">
        <v>60744</v>
      </c>
      <c r="J569" s="32">
        <v>1481</v>
      </c>
      <c r="K569" s="52">
        <v>740</v>
      </c>
      <c r="L569" s="52">
        <v>741</v>
      </c>
    </row>
    <row r="570" spans="1:27" ht="14.25" customHeight="1">
      <c r="A570" s="145" t="s">
        <v>10</v>
      </c>
      <c r="B570" s="32">
        <v>16043</v>
      </c>
      <c r="C570" s="32">
        <v>7925</v>
      </c>
      <c r="D570" s="32">
        <v>8118</v>
      </c>
      <c r="E570" s="11"/>
      <c r="F570" s="32">
        <v>14653</v>
      </c>
      <c r="G570" s="32">
        <v>7225</v>
      </c>
      <c r="H570" s="32">
        <v>7428</v>
      </c>
      <c r="J570" s="32">
        <v>1390</v>
      </c>
      <c r="K570" s="52">
        <v>700</v>
      </c>
      <c r="L570" s="52">
        <v>690</v>
      </c>
    </row>
    <row r="571" spans="1:27">
      <c r="A571" s="145" t="s">
        <v>11</v>
      </c>
      <c r="B571" s="32">
        <v>113678</v>
      </c>
      <c r="C571" s="32">
        <v>60311</v>
      </c>
      <c r="D571" s="32">
        <v>53367</v>
      </c>
      <c r="F571" s="32">
        <v>113587</v>
      </c>
      <c r="G571" s="32">
        <v>60271</v>
      </c>
      <c r="H571" s="32">
        <v>53316</v>
      </c>
      <c r="J571" s="52">
        <v>91</v>
      </c>
      <c r="K571" s="52">
        <v>40</v>
      </c>
      <c r="L571" s="52">
        <v>51</v>
      </c>
    </row>
    <row r="572" spans="1:27">
      <c r="A572" s="136" t="s">
        <v>107</v>
      </c>
      <c r="B572" s="32">
        <v>70225</v>
      </c>
      <c r="C572" s="32">
        <v>36918</v>
      </c>
      <c r="D572" s="32">
        <v>33307</v>
      </c>
      <c r="F572" s="32">
        <v>69704</v>
      </c>
      <c r="G572" s="32">
        <v>36636</v>
      </c>
      <c r="H572" s="32">
        <v>33068</v>
      </c>
      <c r="J572" s="52">
        <v>521</v>
      </c>
      <c r="K572" s="52">
        <v>282</v>
      </c>
      <c r="L572" s="52">
        <v>239</v>
      </c>
    </row>
    <row r="573" spans="1:27" ht="14.25" customHeight="1">
      <c r="A573" s="145" t="s">
        <v>10</v>
      </c>
      <c r="B573" s="32">
        <v>12633</v>
      </c>
      <c r="C573" s="32">
        <v>6545</v>
      </c>
      <c r="D573" s="32">
        <v>6088</v>
      </c>
      <c r="E573" s="11"/>
      <c r="F573" s="32">
        <v>12152</v>
      </c>
      <c r="G573" s="32">
        <v>6295</v>
      </c>
      <c r="H573" s="32">
        <v>5857</v>
      </c>
      <c r="J573" s="52">
        <v>481</v>
      </c>
      <c r="K573" s="52">
        <v>250</v>
      </c>
      <c r="L573" s="52">
        <v>231</v>
      </c>
    </row>
    <row r="574" spans="1:27">
      <c r="A574" s="145" t="s">
        <v>11</v>
      </c>
      <c r="B574" s="32">
        <v>57592</v>
      </c>
      <c r="C574" s="32">
        <v>30373</v>
      </c>
      <c r="D574" s="32">
        <v>27219</v>
      </c>
      <c r="F574" s="32">
        <v>57552</v>
      </c>
      <c r="G574" s="32">
        <v>30341</v>
      </c>
      <c r="H574" s="32">
        <v>27211</v>
      </c>
      <c r="J574" s="52">
        <v>40</v>
      </c>
      <c r="K574" s="52">
        <v>32</v>
      </c>
      <c r="L574" s="52">
        <v>8</v>
      </c>
    </row>
    <row r="575" spans="1:27">
      <c r="A575" s="136" t="s">
        <v>108</v>
      </c>
      <c r="B575" s="32">
        <v>38268</v>
      </c>
      <c r="C575" s="32">
        <v>20607</v>
      </c>
      <c r="D575" s="32">
        <v>17661</v>
      </c>
      <c r="F575" s="32">
        <v>37884</v>
      </c>
      <c r="G575" s="32">
        <v>20428</v>
      </c>
      <c r="H575" s="32">
        <v>17456</v>
      </c>
      <c r="J575" s="52">
        <v>384</v>
      </c>
      <c r="K575" s="52">
        <v>179</v>
      </c>
      <c r="L575" s="52">
        <v>205</v>
      </c>
    </row>
    <row r="576" spans="1:27" ht="14.25" customHeight="1">
      <c r="A576" s="145" t="s">
        <v>10</v>
      </c>
      <c r="B576" s="32">
        <v>15070</v>
      </c>
      <c r="C576" s="32">
        <v>7676</v>
      </c>
      <c r="D576" s="32">
        <v>7394</v>
      </c>
      <c r="E576" s="11"/>
      <c r="F576" s="32">
        <v>14688</v>
      </c>
      <c r="G576" s="32">
        <v>7499</v>
      </c>
      <c r="H576" s="32">
        <v>7189</v>
      </c>
      <c r="J576" s="52">
        <v>382</v>
      </c>
      <c r="K576" s="52">
        <v>177</v>
      </c>
      <c r="L576" s="52">
        <v>205</v>
      </c>
    </row>
    <row r="577" spans="1:12">
      <c r="A577" s="145" t="s">
        <v>11</v>
      </c>
      <c r="B577" s="32">
        <v>23198</v>
      </c>
      <c r="C577" s="32">
        <v>12931</v>
      </c>
      <c r="D577" s="32">
        <v>10267</v>
      </c>
      <c r="F577" s="32">
        <v>23196</v>
      </c>
      <c r="G577" s="32">
        <v>12929</v>
      </c>
      <c r="H577" s="32">
        <v>10267</v>
      </c>
      <c r="J577" s="52">
        <v>2</v>
      </c>
      <c r="K577" s="52">
        <v>2</v>
      </c>
      <c r="L577" s="52">
        <v>0</v>
      </c>
    </row>
    <row r="578" spans="1:12">
      <c r="A578" s="140" t="s">
        <v>210</v>
      </c>
      <c r="B578" s="32">
        <v>65748</v>
      </c>
      <c r="C578" s="32">
        <v>33653</v>
      </c>
      <c r="D578" s="32">
        <v>32095</v>
      </c>
      <c r="F578" s="32">
        <v>65634</v>
      </c>
      <c r="G578" s="32">
        <v>33608</v>
      </c>
      <c r="H578" s="32">
        <v>32026</v>
      </c>
      <c r="J578" s="52">
        <v>114</v>
      </c>
      <c r="K578" s="52">
        <v>45</v>
      </c>
      <c r="L578" s="52">
        <v>69</v>
      </c>
    </row>
    <row r="579" spans="1:12" ht="14.25" customHeight="1">
      <c r="A579" s="145" t="s">
        <v>10</v>
      </c>
      <c r="B579" s="32">
        <v>22464</v>
      </c>
      <c r="C579" s="32">
        <v>11296</v>
      </c>
      <c r="D579" s="32">
        <v>11168</v>
      </c>
      <c r="E579" s="11"/>
      <c r="F579" s="32">
        <v>22356</v>
      </c>
      <c r="G579" s="32">
        <v>11252</v>
      </c>
      <c r="H579" s="32">
        <v>11104</v>
      </c>
      <c r="J579" s="52">
        <v>108</v>
      </c>
      <c r="K579" s="52">
        <v>44</v>
      </c>
      <c r="L579" s="52">
        <v>64</v>
      </c>
    </row>
    <row r="580" spans="1:12">
      <c r="A580" s="145" t="s">
        <v>11</v>
      </c>
      <c r="B580" s="32">
        <v>43284</v>
      </c>
      <c r="C580" s="32">
        <v>22357</v>
      </c>
      <c r="D580" s="32">
        <v>20927</v>
      </c>
      <c r="F580" s="32">
        <v>43278</v>
      </c>
      <c r="G580" s="32">
        <v>22356</v>
      </c>
      <c r="H580" s="32">
        <v>20922</v>
      </c>
      <c r="J580" s="52">
        <v>6</v>
      </c>
      <c r="K580" s="52">
        <v>1</v>
      </c>
      <c r="L580" s="52">
        <v>5</v>
      </c>
    </row>
    <row r="581" spans="1:12">
      <c r="A581" s="147" t="s">
        <v>209</v>
      </c>
      <c r="B581" s="32">
        <v>151220</v>
      </c>
      <c r="C581" s="32">
        <v>75905</v>
      </c>
      <c r="D581" s="32">
        <v>75315</v>
      </c>
      <c r="F581" s="32">
        <v>147162</v>
      </c>
      <c r="G581" s="32">
        <v>74107</v>
      </c>
      <c r="H581" s="32">
        <v>73055</v>
      </c>
      <c r="J581" s="32">
        <v>4058</v>
      </c>
      <c r="K581" s="32">
        <v>1798</v>
      </c>
      <c r="L581" s="32">
        <v>2260</v>
      </c>
    </row>
    <row r="582" spans="1:12" ht="14.25" customHeight="1">
      <c r="A582" s="145" t="s">
        <v>10</v>
      </c>
      <c r="B582" s="32">
        <v>63539</v>
      </c>
      <c r="C582" s="32">
        <v>30881</v>
      </c>
      <c r="D582" s="32">
        <v>32658</v>
      </c>
      <c r="E582" s="11"/>
      <c r="F582" s="32">
        <v>60583</v>
      </c>
      <c r="G582" s="32">
        <v>29629</v>
      </c>
      <c r="H582" s="32">
        <v>30954</v>
      </c>
      <c r="J582" s="32">
        <v>2956</v>
      </c>
      <c r="K582" s="32">
        <v>1252</v>
      </c>
      <c r="L582" s="32">
        <v>1704</v>
      </c>
    </row>
    <row r="583" spans="1:12">
      <c r="A583" s="145" t="s">
        <v>11</v>
      </c>
      <c r="B583" s="32">
        <v>87681</v>
      </c>
      <c r="C583" s="32">
        <v>45024</v>
      </c>
      <c r="D583" s="32">
        <v>42657</v>
      </c>
      <c r="F583" s="32">
        <v>86579</v>
      </c>
      <c r="G583" s="32">
        <v>44478</v>
      </c>
      <c r="H583" s="32">
        <v>42101</v>
      </c>
      <c r="J583" s="32">
        <v>1102</v>
      </c>
      <c r="K583" s="52">
        <v>546</v>
      </c>
      <c r="L583" s="52">
        <v>556</v>
      </c>
    </row>
    <row r="584" spans="1:12">
      <c r="A584" s="147" t="s">
        <v>316</v>
      </c>
      <c r="B584" s="32">
        <v>167971</v>
      </c>
      <c r="C584" s="32">
        <v>82798</v>
      </c>
      <c r="D584" s="32">
        <v>85173</v>
      </c>
      <c r="F584" s="32">
        <v>165471</v>
      </c>
      <c r="G584" s="32">
        <v>81777</v>
      </c>
      <c r="H584" s="32">
        <v>83694</v>
      </c>
      <c r="J584" s="32">
        <v>2500</v>
      </c>
      <c r="K584" s="32">
        <v>1021</v>
      </c>
      <c r="L584" s="32">
        <v>1479</v>
      </c>
    </row>
    <row r="585" spans="1:12" ht="14.25" customHeight="1">
      <c r="A585" s="145" t="s">
        <v>10</v>
      </c>
      <c r="B585" s="32">
        <v>70083</v>
      </c>
      <c r="C585" s="32">
        <v>34039</v>
      </c>
      <c r="D585" s="32">
        <v>36044</v>
      </c>
      <c r="E585" s="11"/>
      <c r="F585" s="32">
        <v>69066</v>
      </c>
      <c r="G585" s="32">
        <v>33504</v>
      </c>
      <c r="H585" s="32">
        <v>35562</v>
      </c>
      <c r="J585" s="32">
        <v>1017</v>
      </c>
      <c r="K585" s="52">
        <v>535</v>
      </c>
      <c r="L585" s="52">
        <v>482</v>
      </c>
    </row>
    <row r="586" spans="1:12">
      <c r="A586" s="145" t="s">
        <v>11</v>
      </c>
      <c r="B586" s="32">
        <v>97888</v>
      </c>
      <c r="C586" s="32">
        <v>48759</v>
      </c>
      <c r="D586" s="32">
        <v>49129</v>
      </c>
      <c r="F586" s="32">
        <v>96405</v>
      </c>
      <c r="G586" s="32">
        <v>48273</v>
      </c>
      <c r="H586" s="32">
        <v>48132</v>
      </c>
      <c r="J586" s="32">
        <v>1483</v>
      </c>
      <c r="K586" s="52">
        <v>486</v>
      </c>
      <c r="L586" s="52">
        <v>997</v>
      </c>
    </row>
    <row r="587" spans="1:12">
      <c r="A587" s="140" t="s">
        <v>208</v>
      </c>
      <c r="B587" s="32">
        <v>88814</v>
      </c>
      <c r="C587" s="32">
        <v>45722</v>
      </c>
      <c r="D587" s="32">
        <v>43092</v>
      </c>
      <c r="F587" s="32">
        <v>87995</v>
      </c>
      <c r="G587" s="32">
        <v>45351</v>
      </c>
      <c r="H587" s="32">
        <v>42644</v>
      </c>
      <c r="J587" s="52">
        <v>819</v>
      </c>
      <c r="K587" s="52">
        <v>371</v>
      </c>
      <c r="L587" s="52">
        <v>448</v>
      </c>
    </row>
    <row r="588" spans="1:12" ht="14.25" customHeight="1">
      <c r="A588" s="145" t="s">
        <v>10</v>
      </c>
      <c r="B588" s="32">
        <v>24950</v>
      </c>
      <c r="C588" s="32">
        <v>12390</v>
      </c>
      <c r="D588" s="32">
        <v>12560</v>
      </c>
      <c r="E588" s="11"/>
      <c r="F588" s="32">
        <v>24283</v>
      </c>
      <c r="G588" s="32">
        <v>12107</v>
      </c>
      <c r="H588" s="32">
        <v>12176</v>
      </c>
      <c r="J588" s="52">
        <v>667</v>
      </c>
      <c r="K588" s="52">
        <v>283</v>
      </c>
      <c r="L588" s="52">
        <v>384</v>
      </c>
    </row>
    <row r="589" spans="1:12">
      <c r="A589" s="145" t="s">
        <v>11</v>
      </c>
      <c r="B589" s="32">
        <v>63864</v>
      </c>
      <c r="C589" s="32">
        <v>33332</v>
      </c>
      <c r="D589" s="32">
        <v>30532</v>
      </c>
      <c r="F589" s="32">
        <v>63712</v>
      </c>
      <c r="G589" s="32">
        <v>33244</v>
      </c>
      <c r="H589" s="32">
        <v>30468</v>
      </c>
      <c r="J589" s="52">
        <v>152</v>
      </c>
      <c r="K589" s="52">
        <v>88</v>
      </c>
      <c r="L589" s="52">
        <v>64</v>
      </c>
    </row>
    <row r="590" spans="1:12">
      <c r="A590" s="140" t="s">
        <v>207</v>
      </c>
      <c r="B590" s="32">
        <v>115881</v>
      </c>
      <c r="C590" s="32">
        <v>59955</v>
      </c>
      <c r="D590" s="32">
        <v>55926</v>
      </c>
      <c r="F590" s="32">
        <v>114621</v>
      </c>
      <c r="G590" s="32">
        <v>59292</v>
      </c>
      <c r="H590" s="32">
        <v>55329</v>
      </c>
      <c r="J590" s="32">
        <v>1260</v>
      </c>
      <c r="K590" s="52">
        <v>663</v>
      </c>
      <c r="L590" s="52">
        <v>597</v>
      </c>
    </row>
    <row r="591" spans="1:12" ht="14.25" customHeight="1">
      <c r="A591" s="145" t="s">
        <v>10</v>
      </c>
      <c r="B591" s="32">
        <v>37646</v>
      </c>
      <c r="C591" s="32">
        <v>18817</v>
      </c>
      <c r="D591" s="32">
        <v>18829</v>
      </c>
      <c r="E591" s="11"/>
      <c r="F591" s="32">
        <v>36425</v>
      </c>
      <c r="G591" s="32">
        <v>18169</v>
      </c>
      <c r="H591" s="32">
        <v>18256</v>
      </c>
      <c r="J591" s="32">
        <v>1221</v>
      </c>
      <c r="K591" s="52">
        <v>648</v>
      </c>
      <c r="L591" s="52">
        <v>573</v>
      </c>
    </row>
    <row r="592" spans="1:12">
      <c r="A592" s="145" t="s">
        <v>11</v>
      </c>
      <c r="B592" s="32">
        <v>78235</v>
      </c>
      <c r="C592" s="32">
        <v>41138</v>
      </c>
      <c r="D592" s="32">
        <v>37097</v>
      </c>
      <c r="F592" s="32">
        <v>78196</v>
      </c>
      <c r="G592" s="32">
        <v>41123</v>
      </c>
      <c r="H592" s="32">
        <v>37073</v>
      </c>
      <c r="J592" s="52">
        <v>39</v>
      </c>
      <c r="K592" s="52">
        <v>15</v>
      </c>
      <c r="L592" s="52">
        <v>24</v>
      </c>
    </row>
    <row r="593" spans="1:27">
      <c r="A593" s="140" t="s">
        <v>206</v>
      </c>
      <c r="B593" s="32">
        <v>53073</v>
      </c>
      <c r="C593" s="32">
        <v>28154</v>
      </c>
      <c r="D593" s="32">
        <v>24919</v>
      </c>
      <c r="F593" s="32">
        <v>53045</v>
      </c>
      <c r="G593" s="32">
        <v>28137</v>
      </c>
      <c r="H593" s="32">
        <v>24908</v>
      </c>
      <c r="J593" s="52">
        <v>28</v>
      </c>
      <c r="K593" s="52">
        <v>17</v>
      </c>
      <c r="L593" s="52">
        <v>11</v>
      </c>
    </row>
    <row r="594" spans="1:27">
      <c r="A594" s="145" t="s">
        <v>10</v>
      </c>
      <c r="B594" s="148">
        <v>0</v>
      </c>
      <c r="C594" s="148">
        <v>0</v>
      </c>
      <c r="D594" s="148">
        <v>0</v>
      </c>
      <c r="E594" s="148"/>
      <c r="F594" s="148">
        <v>0</v>
      </c>
      <c r="G594" s="148">
        <v>0</v>
      </c>
      <c r="H594" s="148">
        <v>0</v>
      </c>
      <c r="I594" s="148">
        <v>0</v>
      </c>
      <c r="J594" s="148">
        <v>0</v>
      </c>
      <c r="K594" s="148">
        <v>0</v>
      </c>
      <c r="L594" s="148">
        <v>0</v>
      </c>
    </row>
    <row r="595" spans="1:27">
      <c r="A595" s="162" t="s">
        <v>11</v>
      </c>
      <c r="B595" s="56">
        <v>53073</v>
      </c>
      <c r="C595" s="56">
        <v>28154</v>
      </c>
      <c r="D595" s="56">
        <v>24919</v>
      </c>
      <c r="E595" s="81"/>
      <c r="F595" s="56">
        <v>53045</v>
      </c>
      <c r="G595" s="56">
        <v>28137</v>
      </c>
      <c r="H595" s="56">
        <v>24908</v>
      </c>
      <c r="I595" s="81"/>
      <c r="J595" s="81">
        <v>28</v>
      </c>
      <c r="K595" s="81">
        <v>17</v>
      </c>
      <c r="L595" s="81">
        <v>11</v>
      </c>
    </row>
    <row r="596" spans="1:27">
      <c r="A596" s="145"/>
    </row>
    <row r="597" spans="1:27">
      <c r="A597" s="145"/>
    </row>
    <row r="598" spans="1:27">
      <c r="A598" s="145" t="s">
        <v>121</v>
      </c>
    </row>
    <row r="599" spans="1:27" ht="14.25" customHeight="1">
      <c r="A599" s="130" t="s">
        <v>154</v>
      </c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</row>
    <row r="600" spans="1:27" ht="14.25" customHeight="1">
      <c r="A600" s="207" t="s">
        <v>150</v>
      </c>
      <c r="B600" s="173" t="s">
        <v>19</v>
      </c>
      <c r="C600" s="173"/>
      <c r="D600" s="173"/>
      <c r="E600" s="167"/>
      <c r="F600" s="173" t="s">
        <v>8</v>
      </c>
      <c r="G600" s="173"/>
      <c r="H600" s="173"/>
      <c r="I600" s="168"/>
      <c r="J600" s="174" t="s">
        <v>7</v>
      </c>
      <c r="K600" s="174"/>
      <c r="L600" s="174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</row>
    <row r="601" spans="1:27" ht="14.25" customHeight="1">
      <c r="A601" s="204"/>
      <c r="B601" s="134" t="s">
        <v>20</v>
      </c>
      <c r="C601" s="135" t="s">
        <v>21</v>
      </c>
      <c r="D601" s="135" t="s">
        <v>22</v>
      </c>
      <c r="E601" s="135"/>
      <c r="F601" s="134" t="s">
        <v>20</v>
      </c>
      <c r="G601" s="135" t="s">
        <v>21</v>
      </c>
      <c r="H601" s="135" t="s">
        <v>22</v>
      </c>
      <c r="I601" s="135"/>
      <c r="J601" s="135" t="s">
        <v>20</v>
      </c>
      <c r="K601" s="135" t="s">
        <v>3</v>
      </c>
      <c r="L601" s="135" t="s">
        <v>4</v>
      </c>
    </row>
    <row r="602" spans="1:27" s="139" customFormat="1" ht="14.25" customHeight="1">
      <c r="A602" s="169" t="s">
        <v>145</v>
      </c>
      <c r="B602" s="187">
        <f>B603+B606+B609+B612+B615+B618</f>
        <v>564668</v>
      </c>
      <c r="C602" s="187">
        <f t="shared" ref="C602:L602" si="14">C603+C606+C609+C612+C615+C618</f>
        <v>285340</v>
      </c>
      <c r="D602" s="187">
        <f t="shared" si="14"/>
        <v>279328</v>
      </c>
      <c r="E602" s="187"/>
      <c r="F602" s="187">
        <f t="shared" si="14"/>
        <v>549089</v>
      </c>
      <c r="G602" s="187">
        <f t="shared" si="14"/>
        <v>278717</v>
      </c>
      <c r="H602" s="187">
        <f t="shared" si="14"/>
        <v>270372</v>
      </c>
      <c r="I602" s="187">
        <f t="shared" si="14"/>
        <v>0</v>
      </c>
      <c r="J602" s="187">
        <f t="shared" si="14"/>
        <v>15579</v>
      </c>
      <c r="K602" s="187">
        <f t="shared" si="14"/>
        <v>6623</v>
      </c>
      <c r="L602" s="187">
        <f t="shared" si="14"/>
        <v>8956</v>
      </c>
    </row>
    <row r="603" spans="1:27">
      <c r="A603" s="140" t="s">
        <v>205</v>
      </c>
      <c r="B603" s="89">
        <v>91693</v>
      </c>
      <c r="C603" s="89">
        <v>46956</v>
      </c>
      <c r="D603" s="89">
        <v>44737</v>
      </c>
      <c r="E603" s="113"/>
      <c r="F603" s="89">
        <v>90175</v>
      </c>
      <c r="G603" s="89">
        <v>46348</v>
      </c>
      <c r="H603" s="89">
        <v>43827</v>
      </c>
      <c r="I603" s="113"/>
      <c r="J603" s="89">
        <v>1518</v>
      </c>
      <c r="K603" s="113">
        <v>608</v>
      </c>
      <c r="L603" s="113">
        <v>910</v>
      </c>
    </row>
    <row r="604" spans="1:27">
      <c r="A604" s="145" t="s">
        <v>10</v>
      </c>
      <c r="B604" s="89">
        <v>29569</v>
      </c>
      <c r="C604" s="89">
        <v>14426</v>
      </c>
      <c r="D604" s="89">
        <v>15143</v>
      </c>
      <c r="E604" s="113"/>
      <c r="F604" s="89">
        <v>28109</v>
      </c>
      <c r="G604" s="89">
        <v>13855</v>
      </c>
      <c r="H604" s="89">
        <v>14254</v>
      </c>
      <c r="I604" s="113"/>
      <c r="J604" s="89">
        <v>1460</v>
      </c>
      <c r="K604" s="113">
        <v>571</v>
      </c>
      <c r="L604" s="113">
        <v>889</v>
      </c>
    </row>
    <row r="605" spans="1:27">
      <c r="A605" s="145" t="s">
        <v>11</v>
      </c>
      <c r="B605" s="89">
        <v>62124</v>
      </c>
      <c r="C605" s="89">
        <v>32530</v>
      </c>
      <c r="D605" s="89">
        <v>29594</v>
      </c>
      <c r="E605" s="113"/>
      <c r="F605" s="89">
        <v>62066</v>
      </c>
      <c r="G605" s="89">
        <v>32493</v>
      </c>
      <c r="H605" s="89">
        <v>29573</v>
      </c>
      <c r="I605" s="113"/>
      <c r="J605" s="113">
        <v>58</v>
      </c>
      <c r="K605" s="113">
        <v>37</v>
      </c>
      <c r="L605" s="113">
        <v>21</v>
      </c>
    </row>
    <row r="606" spans="1:27">
      <c r="A606" s="147" t="s">
        <v>204</v>
      </c>
      <c r="B606" s="89">
        <v>150198</v>
      </c>
      <c r="C606" s="89">
        <v>76346</v>
      </c>
      <c r="D606" s="89">
        <v>73852</v>
      </c>
      <c r="E606" s="113"/>
      <c r="F606" s="89">
        <v>146543</v>
      </c>
      <c r="G606" s="89">
        <v>74820</v>
      </c>
      <c r="H606" s="89">
        <v>71723</v>
      </c>
      <c r="I606" s="113"/>
      <c r="J606" s="89">
        <v>3655</v>
      </c>
      <c r="K606" s="89">
        <v>1526</v>
      </c>
      <c r="L606" s="89">
        <v>2129</v>
      </c>
    </row>
    <row r="607" spans="1:27">
      <c r="A607" s="145" t="s">
        <v>10</v>
      </c>
      <c r="B607" s="89">
        <v>79382</v>
      </c>
      <c r="C607" s="89">
        <v>39139</v>
      </c>
      <c r="D607" s="89">
        <v>40243</v>
      </c>
      <c r="E607" s="113"/>
      <c r="F607" s="89">
        <v>76934</v>
      </c>
      <c r="G607" s="89">
        <v>38165</v>
      </c>
      <c r="H607" s="89">
        <v>38769</v>
      </c>
      <c r="I607" s="113"/>
      <c r="J607" s="89">
        <v>2448</v>
      </c>
      <c r="K607" s="113">
        <v>974</v>
      </c>
      <c r="L607" s="89">
        <v>1474</v>
      </c>
    </row>
    <row r="608" spans="1:27">
      <c r="A608" s="145" t="s">
        <v>11</v>
      </c>
      <c r="B608" s="89">
        <v>70816</v>
      </c>
      <c r="C608" s="89">
        <v>37207</v>
      </c>
      <c r="D608" s="89">
        <v>33609</v>
      </c>
      <c r="E608" s="113"/>
      <c r="F608" s="89">
        <v>69609</v>
      </c>
      <c r="G608" s="89">
        <v>36655</v>
      </c>
      <c r="H608" s="89">
        <v>32954</v>
      </c>
      <c r="I608" s="113"/>
      <c r="J608" s="89">
        <v>1207</v>
      </c>
      <c r="K608" s="113">
        <v>552</v>
      </c>
      <c r="L608" s="113">
        <v>655</v>
      </c>
    </row>
    <row r="609" spans="1:12">
      <c r="A609" s="140" t="s">
        <v>203</v>
      </c>
      <c r="B609" s="89">
        <v>68394</v>
      </c>
      <c r="C609" s="89">
        <v>34932</v>
      </c>
      <c r="D609" s="89">
        <v>33462</v>
      </c>
      <c r="E609" s="113"/>
      <c r="F609" s="89">
        <v>66692</v>
      </c>
      <c r="G609" s="89">
        <v>34072</v>
      </c>
      <c r="H609" s="89">
        <v>32620</v>
      </c>
      <c r="I609" s="113"/>
      <c r="J609" s="89">
        <v>1702</v>
      </c>
      <c r="K609" s="113">
        <v>860</v>
      </c>
      <c r="L609" s="113">
        <v>842</v>
      </c>
    </row>
    <row r="610" spans="1:12">
      <c r="A610" s="145" t="s">
        <v>10</v>
      </c>
      <c r="B610" s="89">
        <v>33236</v>
      </c>
      <c r="C610" s="89">
        <v>16515</v>
      </c>
      <c r="D610" s="89">
        <v>16721</v>
      </c>
      <c r="E610" s="113"/>
      <c r="F610" s="89">
        <v>31705</v>
      </c>
      <c r="G610" s="89">
        <v>15789</v>
      </c>
      <c r="H610" s="89">
        <v>15916</v>
      </c>
      <c r="I610" s="113"/>
      <c r="J610" s="89">
        <v>1531</v>
      </c>
      <c r="K610" s="113">
        <v>726</v>
      </c>
      <c r="L610" s="113">
        <v>805</v>
      </c>
    </row>
    <row r="611" spans="1:12">
      <c r="A611" s="145" t="s">
        <v>11</v>
      </c>
      <c r="B611" s="89">
        <v>35158</v>
      </c>
      <c r="C611" s="89">
        <v>18417</v>
      </c>
      <c r="D611" s="89">
        <v>16741</v>
      </c>
      <c r="E611" s="113"/>
      <c r="F611" s="89">
        <v>34987</v>
      </c>
      <c r="G611" s="89">
        <v>18283</v>
      </c>
      <c r="H611" s="89">
        <v>16704</v>
      </c>
      <c r="I611" s="113"/>
      <c r="J611" s="113">
        <v>171</v>
      </c>
      <c r="K611" s="113">
        <v>134</v>
      </c>
      <c r="L611" s="113">
        <v>37</v>
      </c>
    </row>
    <row r="612" spans="1:12">
      <c r="A612" s="140" t="s">
        <v>202</v>
      </c>
      <c r="B612" s="89">
        <v>73556</v>
      </c>
      <c r="C612" s="89">
        <v>37663</v>
      </c>
      <c r="D612" s="89">
        <v>35893</v>
      </c>
      <c r="E612" s="113"/>
      <c r="F612" s="89">
        <v>71970</v>
      </c>
      <c r="G612" s="89">
        <v>37193</v>
      </c>
      <c r="H612" s="89">
        <v>34777</v>
      </c>
      <c r="I612" s="113"/>
      <c r="J612" s="89">
        <v>1586</v>
      </c>
      <c r="K612" s="113">
        <v>470</v>
      </c>
      <c r="L612" s="89">
        <v>1116</v>
      </c>
    </row>
    <row r="613" spans="1:12">
      <c r="A613" s="145" t="s">
        <v>10</v>
      </c>
      <c r="B613" s="89">
        <v>35690</v>
      </c>
      <c r="C613" s="89">
        <v>17911</v>
      </c>
      <c r="D613" s="89">
        <v>17779</v>
      </c>
      <c r="E613" s="113"/>
      <c r="F613" s="89">
        <v>34437</v>
      </c>
      <c r="G613" s="89">
        <v>17627</v>
      </c>
      <c r="H613" s="89">
        <v>16810</v>
      </c>
      <c r="I613" s="113"/>
      <c r="J613" s="89">
        <v>1253</v>
      </c>
      <c r="K613" s="113">
        <v>284</v>
      </c>
      <c r="L613" s="113">
        <v>969</v>
      </c>
    </row>
    <row r="614" spans="1:12">
      <c r="A614" s="145" t="s">
        <v>11</v>
      </c>
      <c r="B614" s="89">
        <v>37866</v>
      </c>
      <c r="C614" s="89">
        <v>19752</v>
      </c>
      <c r="D614" s="89">
        <v>18114</v>
      </c>
      <c r="E614" s="113"/>
      <c r="F614" s="89">
        <v>37533</v>
      </c>
      <c r="G614" s="89">
        <v>19566</v>
      </c>
      <c r="H614" s="89">
        <v>17967</v>
      </c>
      <c r="I614" s="113"/>
      <c r="J614" s="113">
        <v>333</v>
      </c>
      <c r="K614" s="113">
        <v>186</v>
      </c>
      <c r="L614" s="113">
        <v>147</v>
      </c>
    </row>
    <row r="615" spans="1:12">
      <c r="A615" s="140" t="s">
        <v>317</v>
      </c>
      <c r="B615" s="89">
        <v>93608</v>
      </c>
      <c r="C615" s="89">
        <v>46417</v>
      </c>
      <c r="D615" s="89">
        <v>47191</v>
      </c>
      <c r="E615" s="113"/>
      <c r="F615" s="89">
        <v>89775</v>
      </c>
      <c r="G615" s="89">
        <v>44959</v>
      </c>
      <c r="H615" s="89">
        <v>44816</v>
      </c>
      <c r="I615" s="113"/>
      <c r="J615" s="89">
        <v>3833</v>
      </c>
      <c r="K615" s="89">
        <v>1458</v>
      </c>
      <c r="L615" s="89">
        <v>2375</v>
      </c>
    </row>
    <row r="616" spans="1:12">
      <c r="A616" s="145" t="s">
        <v>10</v>
      </c>
      <c r="B616" s="89">
        <v>47797</v>
      </c>
      <c r="C616" s="89">
        <v>22802</v>
      </c>
      <c r="D616" s="89">
        <v>24995</v>
      </c>
      <c r="E616" s="113"/>
      <c r="F616" s="89">
        <v>44559</v>
      </c>
      <c r="G616" s="89">
        <v>21717</v>
      </c>
      <c r="H616" s="89">
        <v>22842</v>
      </c>
      <c r="I616" s="113"/>
      <c r="J616" s="89">
        <v>3238</v>
      </c>
      <c r="K616" s="89">
        <v>1085</v>
      </c>
      <c r="L616" s="89">
        <v>2153</v>
      </c>
    </row>
    <row r="617" spans="1:12">
      <c r="A617" s="145" t="s">
        <v>11</v>
      </c>
      <c r="B617" s="89">
        <v>45811</v>
      </c>
      <c r="C617" s="89">
        <v>23615</v>
      </c>
      <c r="D617" s="89">
        <v>22196</v>
      </c>
      <c r="E617" s="113"/>
      <c r="F617" s="89">
        <v>45216</v>
      </c>
      <c r="G617" s="89">
        <v>23242</v>
      </c>
      <c r="H617" s="89">
        <v>21974</v>
      </c>
      <c r="I617" s="113"/>
      <c r="J617" s="113">
        <v>595</v>
      </c>
      <c r="K617" s="113">
        <v>373</v>
      </c>
      <c r="L617" s="113">
        <v>222</v>
      </c>
    </row>
    <row r="618" spans="1:12">
      <c r="A618" s="140" t="s">
        <v>318</v>
      </c>
      <c r="B618" s="89">
        <v>87219</v>
      </c>
      <c r="C618" s="89">
        <v>43026</v>
      </c>
      <c r="D618" s="89">
        <v>44193</v>
      </c>
      <c r="E618" s="113"/>
      <c r="F618" s="89">
        <v>83934</v>
      </c>
      <c r="G618" s="89">
        <v>41325</v>
      </c>
      <c r="H618" s="89">
        <v>42609</v>
      </c>
      <c r="I618" s="113"/>
      <c r="J618" s="89">
        <v>3285</v>
      </c>
      <c r="K618" s="89">
        <v>1701</v>
      </c>
      <c r="L618" s="89">
        <v>1584</v>
      </c>
    </row>
    <row r="619" spans="1:12">
      <c r="A619" s="145" t="s">
        <v>10</v>
      </c>
      <c r="B619" s="89">
        <v>49240</v>
      </c>
      <c r="C619" s="89">
        <v>23680</v>
      </c>
      <c r="D619" s="89">
        <v>25560</v>
      </c>
      <c r="E619" s="113"/>
      <c r="F619" s="89">
        <v>45991</v>
      </c>
      <c r="G619" s="89">
        <v>22011</v>
      </c>
      <c r="H619" s="89">
        <v>23980</v>
      </c>
      <c r="I619" s="113"/>
      <c r="J619" s="89">
        <v>3249</v>
      </c>
      <c r="K619" s="89">
        <v>1669</v>
      </c>
      <c r="L619" s="89">
        <v>1580</v>
      </c>
    </row>
    <row r="620" spans="1:12">
      <c r="A620" s="162" t="s">
        <v>11</v>
      </c>
      <c r="B620" s="56">
        <v>37979</v>
      </c>
      <c r="C620" s="56">
        <v>19346</v>
      </c>
      <c r="D620" s="56">
        <v>18633</v>
      </c>
      <c r="E620" s="81"/>
      <c r="F620" s="56">
        <v>37943</v>
      </c>
      <c r="G620" s="56">
        <v>19314</v>
      </c>
      <c r="H620" s="56">
        <v>18629</v>
      </c>
      <c r="I620" s="81"/>
      <c r="J620" s="81">
        <v>36</v>
      </c>
      <c r="K620" s="81">
        <v>32</v>
      </c>
      <c r="L620" s="81">
        <v>4</v>
      </c>
    </row>
    <row r="621" spans="1:12">
      <c r="A621" s="145"/>
      <c r="B621" s="113"/>
      <c r="C621" s="113"/>
      <c r="D621" s="113"/>
      <c r="E621" s="113"/>
      <c r="F621" s="113"/>
      <c r="G621" s="113"/>
      <c r="H621" s="113"/>
      <c r="I621" s="113"/>
      <c r="J621" s="113"/>
    </row>
    <row r="622" spans="1:12">
      <c r="A622" s="145"/>
      <c r="B622" s="113"/>
      <c r="C622" s="113"/>
      <c r="D622" s="113"/>
      <c r="E622" s="113"/>
      <c r="F622" s="113"/>
      <c r="G622" s="113"/>
      <c r="H622" s="113"/>
      <c r="I622" s="113"/>
      <c r="J622" s="113"/>
    </row>
    <row r="623" spans="1:12">
      <c r="A623" s="145" t="s">
        <v>122</v>
      </c>
      <c r="B623" s="113"/>
      <c r="C623" s="113"/>
      <c r="D623" s="113"/>
      <c r="E623" s="113"/>
      <c r="F623" s="113"/>
      <c r="G623" s="113"/>
      <c r="H623" s="113"/>
      <c r="I623" s="113"/>
      <c r="J623" s="113"/>
    </row>
    <row r="624" spans="1:12" ht="14.25" customHeight="1">
      <c r="A624" s="130" t="s">
        <v>154</v>
      </c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</row>
    <row r="625" spans="1:27" ht="14.25" customHeight="1">
      <c r="A625" s="207" t="s">
        <v>23</v>
      </c>
      <c r="B625" s="188" t="s">
        <v>19</v>
      </c>
      <c r="C625" s="188"/>
      <c r="D625" s="188"/>
      <c r="E625" s="132"/>
      <c r="F625" s="188" t="s">
        <v>8</v>
      </c>
      <c r="G625" s="188"/>
      <c r="H625" s="188"/>
      <c r="I625" s="133"/>
      <c r="J625" s="189" t="s">
        <v>7</v>
      </c>
      <c r="K625" s="189"/>
      <c r="L625" s="189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</row>
    <row r="626" spans="1:27" ht="14.25" customHeight="1">
      <c r="A626" s="204"/>
      <c r="B626" s="134" t="s">
        <v>20</v>
      </c>
      <c r="C626" s="135" t="s">
        <v>21</v>
      </c>
      <c r="D626" s="135" t="s">
        <v>22</v>
      </c>
      <c r="E626" s="135"/>
      <c r="F626" s="134" t="s">
        <v>20</v>
      </c>
      <c r="G626" s="135" t="s">
        <v>21</v>
      </c>
      <c r="H626" s="135" t="s">
        <v>22</v>
      </c>
      <c r="I626" s="135"/>
      <c r="J626" s="135" t="s">
        <v>20</v>
      </c>
      <c r="K626" s="135" t="s">
        <v>3</v>
      </c>
      <c r="L626" s="135" t="s">
        <v>4</v>
      </c>
    </row>
    <row r="627" spans="1:27" s="139" customFormat="1" ht="14.25" customHeight="1">
      <c r="A627" s="169" t="s">
        <v>145</v>
      </c>
      <c r="B627" s="175">
        <f>B628+B631+B634+B637+B640+B643+B646+B649+B652+B655+B658+B661</f>
        <v>1208649</v>
      </c>
      <c r="C627" s="175">
        <f t="shared" ref="C627:L627" si="15">C628+C631+C634+C637+C640+C643+C646+C649+C652+C655+C658+C661</f>
        <v>596676</v>
      </c>
      <c r="D627" s="175">
        <f t="shared" si="15"/>
        <v>611973</v>
      </c>
      <c r="E627" s="175"/>
      <c r="F627" s="175">
        <f t="shared" si="15"/>
        <v>1174830</v>
      </c>
      <c r="G627" s="175">
        <f t="shared" si="15"/>
        <v>580075</v>
      </c>
      <c r="H627" s="175">
        <f t="shared" si="15"/>
        <v>594755</v>
      </c>
      <c r="I627" s="175">
        <f t="shared" si="15"/>
        <v>0</v>
      </c>
      <c r="J627" s="175">
        <f t="shared" si="15"/>
        <v>33819</v>
      </c>
      <c r="K627" s="175">
        <f t="shared" si="15"/>
        <v>16601</v>
      </c>
      <c r="L627" s="175">
        <f t="shared" si="15"/>
        <v>17218</v>
      </c>
    </row>
    <row r="628" spans="1:27" ht="14.25" customHeight="1">
      <c r="A628" s="140" t="s">
        <v>201</v>
      </c>
      <c r="B628" s="32">
        <v>47913</v>
      </c>
      <c r="C628" s="32">
        <v>25522</v>
      </c>
      <c r="D628" s="32">
        <v>22391</v>
      </c>
      <c r="E628" s="180"/>
      <c r="F628" s="32">
        <v>47165</v>
      </c>
      <c r="G628" s="32">
        <v>25092</v>
      </c>
      <c r="H628" s="32">
        <v>22073</v>
      </c>
      <c r="I628" s="180"/>
      <c r="J628" s="52">
        <v>748</v>
      </c>
      <c r="K628" s="52">
        <v>430</v>
      </c>
      <c r="L628" s="52">
        <v>318</v>
      </c>
    </row>
    <row r="629" spans="1:27">
      <c r="A629" s="145" t="s">
        <v>10</v>
      </c>
      <c r="B629" s="32">
        <v>16126</v>
      </c>
      <c r="C629" s="32">
        <v>8314</v>
      </c>
      <c r="D629" s="32">
        <v>7812</v>
      </c>
      <c r="E629" s="113"/>
      <c r="F629" s="32">
        <v>15434</v>
      </c>
      <c r="G629" s="32">
        <v>7931</v>
      </c>
      <c r="H629" s="32">
        <v>7503</v>
      </c>
      <c r="I629" s="113"/>
      <c r="J629" s="52">
        <v>692</v>
      </c>
      <c r="K629" s="52">
        <v>383</v>
      </c>
      <c r="L629" s="52">
        <v>309</v>
      </c>
    </row>
    <row r="630" spans="1:27">
      <c r="A630" s="145" t="s">
        <v>11</v>
      </c>
      <c r="B630" s="32">
        <v>31787</v>
      </c>
      <c r="C630" s="32">
        <v>17208</v>
      </c>
      <c r="D630" s="32">
        <v>14579</v>
      </c>
      <c r="E630" s="113"/>
      <c r="F630" s="32">
        <v>31731</v>
      </c>
      <c r="G630" s="32">
        <v>17161</v>
      </c>
      <c r="H630" s="32">
        <v>14570</v>
      </c>
      <c r="I630" s="113"/>
      <c r="J630" s="52">
        <v>56</v>
      </c>
      <c r="K630" s="52">
        <v>47</v>
      </c>
      <c r="L630" s="52">
        <v>9</v>
      </c>
    </row>
    <row r="631" spans="1:27">
      <c r="A631" s="147" t="s">
        <v>200</v>
      </c>
      <c r="B631" s="32">
        <v>112702</v>
      </c>
      <c r="C631" s="32">
        <v>55108</v>
      </c>
      <c r="D631" s="32">
        <v>57594</v>
      </c>
      <c r="E631" s="113"/>
      <c r="F631" s="32">
        <v>110150</v>
      </c>
      <c r="G631" s="32">
        <v>53789</v>
      </c>
      <c r="H631" s="32">
        <v>56361</v>
      </c>
      <c r="I631" s="113"/>
      <c r="J631" s="32">
        <v>2552</v>
      </c>
      <c r="K631" s="32">
        <v>1319</v>
      </c>
      <c r="L631" s="32">
        <v>1233</v>
      </c>
    </row>
    <row r="632" spans="1:27">
      <c r="A632" s="145" t="s">
        <v>10</v>
      </c>
      <c r="B632" s="32">
        <v>44933</v>
      </c>
      <c r="C632" s="32">
        <v>21317</v>
      </c>
      <c r="D632" s="32">
        <v>23616</v>
      </c>
      <c r="E632" s="113"/>
      <c r="F632" s="32">
        <v>42720</v>
      </c>
      <c r="G632" s="32">
        <v>20170</v>
      </c>
      <c r="H632" s="32">
        <v>22550</v>
      </c>
      <c r="I632" s="113"/>
      <c r="J632" s="32">
        <v>2213</v>
      </c>
      <c r="K632" s="32">
        <v>1147</v>
      </c>
      <c r="L632" s="32">
        <v>1066</v>
      </c>
    </row>
    <row r="633" spans="1:27">
      <c r="A633" s="145" t="s">
        <v>11</v>
      </c>
      <c r="B633" s="32">
        <v>67769</v>
      </c>
      <c r="C633" s="32">
        <v>33791</v>
      </c>
      <c r="D633" s="32">
        <v>33978</v>
      </c>
      <c r="E633" s="113"/>
      <c r="F633" s="32">
        <v>67430</v>
      </c>
      <c r="G633" s="32">
        <v>33619</v>
      </c>
      <c r="H633" s="32">
        <v>33811</v>
      </c>
      <c r="I633" s="113"/>
      <c r="J633" s="52">
        <v>339</v>
      </c>
      <c r="K633" s="52">
        <v>172</v>
      </c>
      <c r="L633" s="52">
        <v>167</v>
      </c>
    </row>
    <row r="634" spans="1:27">
      <c r="A634" s="140" t="s">
        <v>199</v>
      </c>
      <c r="B634" s="32">
        <v>67899</v>
      </c>
      <c r="C634" s="32">
        <v>33336</v>
      </c>
      <c r="D634" s="32">
        <v>34563</v>
      </c>
      <c r="E634" s="113"/>
      <c r="F634" s="32">
        <v>66507</v>
      </c>
      <c r="G634" s="32">
        <v>32678</v>
      </c>
      <c r="H634" s="32">
        <v>33829</v>
      </c>
      <c r="I634" s="113"/>
      <c r="J634" s="32">
        <v>1392</v>
      </c>
      <c r="K634" s="52">
        <v>658</v>
      </c>
      <c r="L634" s="52">
        <v>734</v>
      </c>
    </row>
    <row r="635" spans="1:27">
      <c r="A635" s="145" t="s">
        <v>10</v>
      </c>
      <c r="B635" s="32">
        <v>49003</v>
      </c>
      <c r="C635" s="32">
        <v>23352</v>
      </c>
      <c r="D635" s="32">
        <v>25651</v>
      </c>
      <c r="E635" s="113"/>
      <c r="F635" s="32">
        <v>47720</v>
      </c>
      <c r="G635" s="32">
        <v>22750</v>
      </c>
      <c r="H635" s="32">
        <v>24970</v>
      </c>
      <c r="I635" s="113"/>
      <c r="J635" s="32">
        <v>1283</v>
      </c>
      <c r="K635" s="52">
        <v>602</v>
      </c>
      <c r="L635" s="52">
        <v>681</v>
      </c>
    </row>
    <row r="636" spans="1:27">
      <c r="A636" s="145" t="s">
        <v>11</v>
      </c>
      <c r="B636" s="32">
        <v>18896</v>
      </c>
      <c r="C636" s="32">
        <v>9984</v>
      </c>
      <c r="D636" s="32">
        <v>8912</v>
      </c>
      <c r="E636" s="113"/>
      <c r="F636" s="32">
        <v>18787</v>
      </c>
      <c r="G636" s="32">
        <v>9928</v>
      </c>
      <c r="H636" s="32">
        <v>8859</v>
      </c>
      <c r="I636" s="113"/>
      <c r="J636" s="52">
        <v>109</v>
      </c>
      <c r="K636" s="52">
        <v>56</v>
      </c>
      <c r="L636" s="52">
        <v>53</v>
      </c>
    </row>
    <row r="637" spans="1:27">
      <c r="A637" s="140" t="s">
        <v>198</v>
      </c>
      <c r="B637" s="32">
        <v>193595</v>
      </c>
      <c r="C637" s="32">
        <v>96358</v>
      </c>
      <c r="D637" s="32">
        <v>97237</v>
      </c>
      <c r="E637" s="113"/>
      <c r="F637" s="32">
        <v>185031</v>
      </c>
      <c r="G637" s="32">
        <v>91104</v>
      </c>
      <c r="H637" s="32">
        <v>93927</v>
      </c>
      <c r="I637" s="113"/>
      <c r="J637" s="32">
        <v>8564</v>
      </c>
      <c r="K637" s="32">
        <v>5254</v>
      </c>
      <c r="L637" s="32">
        <v>3310</v>
      </c>
    </row>
    <row r="638" spans="1:27">
      <c r="A638" s="145" t="s">
        <v>10</v>
      </c>
      <c r="B638" s="32">
        <v>156343</v>
      </c>
      <c r="C638" s="32">
        <v>77088</v>
      </c>
      <c r="D638" s="32">
        <v>79255</v>
      </c>
      <c r="E638" s="113"/>
      <c r="F638" s="32">
        <v>147886</v>
      </c>
      <c r="G638" s="32">
        <v>71916</v>
      </c>
      <c r="H638" s="32">
        <v>75970</v>
      </c>
      <c r="I638" s="113"/>
      <c r="J638" s="32">
        <v>8457</v>
      </c>
      <c r="K638" s="32">
        <v>5172</v>
      </c>
      <c r="L638" s="32">
        <v>3285</v>
      </c>
    </row>
    <row r="639" spans="1:27">
      <c r="A639" s="145" t="s">
        <v>11</v>
      </c>
      <c r="B639" s="32">
        <v>37252</v>
      </c>
      <c r="C639" s="32">
        <v>19270</v>
      </c>
      <c r="D639" s="32">
        <v>17982</v>
      </c>
      <c r="E639" s="113"/>
      <c r="F639" s="32">
        <v>37145</v>
      </c>
      <c r="G639" s="32">
        <v>19188</v>
      </c>
      <c r="H639" s="32">
        <v>17957</v>
      </c>
      <c r="I639" s="113"/>
      <c r="J639" s="52">
        <v>107</v>
      </c>
      <c r="K639" s="52">
        <v>82</v>
      </c>
      <c r="L639" s="52">
        <v>25</v>
      </c>
    </row>
    <row r="640" spans="1:27">
      <c r="A640" s="140" t="s">
        <v>319</v>
      </c>
      <c r="B640" s="32">
        <v>136022</v>
      </c>
      <c r="C640" s="32">
        <v>67251</v>
      </c>
      <c r="D640" s="32">
        <v>68771</v>
      </c>
      <c r="E640" s="113"/>
      <c r="F640" s="32">
        <v>129820</v>
      </c>
      <c r="G640" s="32">
        <v>64485</v>
      </c>
      <c r="H640" s="32">
        <v>65335</v>
      </c>
      <c r="I640" s="113"/>
      <c r="J640" s="32">
        <v>6202</v>
      </c>
      <c r="K640" s="32">
        <v>2766</v>
      </c>
      <c r="L640" s="32">
        <v>3436</v>
      </c>
    </row>
    <row r="641" spans="1:12">
      <c r="A641" s="145" t="s">
        <v>10</v>
      </c>
      <c r="B641" s="32">
        <v>103852</v>
      </c>
      <c r="C641" s="32">
        <v>50468</v>
      </c>
      <c r="D641" s="32">
        <v>53384</v>
      </c>
      <c r="E641" s="113"/>
      <c r="F641" s="32">
        <v>97970</v>
      </c>
      <c r="G641" s="32">
        <v>47980</v>
      </c>
      <c r="H641" s="32">
        <v>49990</v>
      </c>
      <c r="I641" s="113"/>
      <c r="J641" s="32">
        <v>5882</v>
      </c>
      <c r="K641" s="32">
        <v>2488</v>
      </c>
      <c r="L641" s="32">
        <v>3394</v>
      </c>
    </row>
    <row r="642" spans="1:12">
      <c r="A642" s="145" t="s">
        <v>11</v>
      </c>
      <c r="B642" s="32">
        <v>32170</v>
      </c>
      <c r="C642" s="32">
        <v>16783</v>
      </c>
      <c r="D642" s="32">
        <v>15387</v>
      </c>
      <c r="E642" s="113"/>
      <c r="F642" s="32">
        <v>31850</v>
      </c>
      <c r="G642" s="32">
        <v>16505</v>
      </c>
      <c r="H642" s="32">
        <v>15345</v>
      </c>
      <c r="I642" s="113"/>
      <c r="J642" s="52">
        <v>320</v>
      </c>
      <c r="K642" s="52">
        <v>278</v>
      </c>
      <c r="L642" s="52">
        <v>42</v>
      </c>
    </row>
    <row r="643" spans="1:12">
      <c r="A643" s="140" t="s">
        <v>197</v>
      </c>
      <c r="B643" s="32">
        <v>106252</v>
      </c>
      <c r="C643" s="32">
        <v>50163</v>
      </c>
      <c r="D643" s="32">
        <v>56089</v>
      </c>
      <c r="E643" s="113"/>
      <c r="F643" s="32">
        <v>101944</v>
      </c>
      <c r="G643" s="32">
        <v>48265</v>
      </c>
      <c r="H643" s="32">
        <v>53679</v>
      </c>
      <c r="I643" s="113"/>
      <c r="J643" s="32">
        <v>4308</v>
      </c>
      <c r="K643" s="32">
        <v>1898</v>
      </c>
      <c r="L643" s="32">
        <v>2410</v>
      </c>
    </row>
    <row r="644" spans="1:12">
      <c r="A644" s="145" t="s">
        <v>10</v>
      </c>
      <c r="B644" s="32">
        <v>91233</v>
      </c>
      <c r="C644" s="32">
        <v>42626</v>
      </c>
      <c r="D644" s="32">
        <v>48607</v>
      </c>
      <c r="E644" s="113"/>
      <c r="F644" s="32">
        <v>87418</v>
      </c>
      <c r="G644" s="32">
        <v>40962</v>
      </c>
      <c r="H644" s="32">
        <v>46456</v>
      </c>
      <c r="I644" s="113"/>
      <c r="J644" s="32">
        <v>3815</v>
      </c>
      <c r="K644" s="32">
        <v>1664</v>
      </c>
      <c r="L644" s="32">
        <v>2151</v>
      </c>
    </row>
    <row r="645" spans="1:12">
      <c r="A645" s="145" t="s">
        <v>11</v>
      </c>
      <c r="B645" s="32">
        <v>15019</v>
      </c>
      <c r="C645" s="32">
        <v>7537</v>
      </c>
      <c r="D645" s="32">
        <v>7482</v>
      </c>
      <c r="E645" s="113"/>
      <c r="F645" s="32">
        <v>14526</v>
      </c>
      <c r="G645" s="32">
        <v>7303</v>
      </c>
      <c r="H645" s="32">
        <v>7223</v>
      </c>
      <c r="I645" s="113"/>
      <c r="J645" s="52">
        <v>493</v>
      </c>
      <c r="K645" s="52">
        <v>234</v>
      </c>
      <c r="L645" s="52">
        <v>259</v>
      </c>
    </row>
    <row r="646" spans="1:12">
      <c r="A646" s="140" t="s">
        <v>196</v>
      </c>
      <c r="B646" s="32">
        <v>49464</v>
      </c>
      <c r="C646" s="32">
        <v>23593</v>
      </c>
      <c r="D646" s="32">
        <v>25871</v>
      </c>
      <c r="E646" s="113"/>
      <c r="F646" s="32">
        <v>48794</v>
      </c>
      <c r="G646" s="32">
        <v>23278</v>
      </c>
      <c r="H646" s="32">
        <v>25516</v>
      </c>
      <c r="I646" s="113"/>
      <c r="J646" s="52">
        <v>670</v>
      </c>
      <c r="K646" s="52">
        <v>315</v>
      </c>
      <c r="L646" s="52">
        <v>355</v>
      </c>
    </row>
    <row r="647" spans="1:12">
      <c r="A647" s="145" t="s">
        <v>10</v>
      </c>
      <c r="B647" s="32">
        <v>16042</v>
      </c>
      <c r="C647" s="32">
        <v>7395</v>
      </c>
      <c r="D647" s="32">
        <v>8647</v>
      </c>
      <c r="E647" s="113"/>
      <c r="F647" s="32">
        <v>15373</v>
      </c>
      <c r="G647" s="32">
        <v>7080</v>
      </c>
      <c r="H647" s="32">
        <v>8293</v>
      </c>
      <c r="I647" s="113"/>
      <c r="J647" s="52">
        <v>669</v>
      </c>
      <c r="K647" s="52">
        <v>315</v>
      </c>
      <c r="L647" s="52">
        <v>354</v>
      </c>
    </row>
    <row r="648" spans="1:12">
      <c r="A648" s="145" t="s">
        <v>11</v>
      </c>
      <c r="B648" s="32">
        <v>33422</v>
      </c>
      <c r="C648" s="32">
        <v>16198</v>
      </c>
      <c r="D648" s="32">
        <v>17224</v>
      </c>
      <c r="E648" s="113"/>
      <c r="F648" s="32">
        <v>33421</v>
      </c>
      <c r="G648" s="32">
        <v>16198</v>
      </c>
      <c r="H648" s="32">
        <v>17223</v>
      </c>
      <c r="I648" s="113"/>
      <c r="J648" s="52">
        <v>1</v>
      </c>
      <c r="K648" s="52">
        <v>0</v>
      </c>
      <c r="L648" s="52">
        <v>1</v>
      </c>
    </row>
    <row r="649" spans="1:12">
      <c r="A649" s="136" t="s">
        <v>320</v>
      </c>
      <c r="B649" s="32">
        <v>108388</v>
      </c>
      <c r="C649" s="32">
        <v>52567</v>
      </c>
      <c r="D649" s="32">
        <v>55821</v>
      </c>
      <c r="E649" s="113"/>
      <c r="F649" s="32">
        <v>106407</v>
      </c>
      <c r="G649" s="32">
        <v>51835</v>
      </c>
      <c r="H649" s="32">
        <v>54572</v>
      </c>
      <c r="I649" s="113"/>
      <c r="J649" s="32">
        <v>1981</v>
      </c>
      <c r="K649" s="52">
        <v>732</v>
      </c>
      <c r="L649" s="32">
        <v>1249</v>
      </c>
    </row>
    <row r="650" spans="1:12">
      <c r="A650" s="145" t="s">
        <v>10</v>
      </c>
      <c r="B650" s="32">
        <v>39102</v>
      </c>
      <c r="C650" s="32">
        <v>18765</v>
      </c>
      <c r="D650" s="32">
        <v>20337</v>
      </c>
      <c r="E650" s="113"/>
      <c r="F650" s="32">
        <v>37768</v>
      </c>
      <c r="G650" s="32">
        <v>18055</v>
      </c>
      <c r="H650" s="32">
        <v>19713</v>
      </c>
      <c r="I650" s="113"/>
      <c r="J650" s="32">
        <v>1334</v>
      </c>
      <c r="K650" s="52">
        <v>710</v>
      </c>
      <c r="L650" s="52">
        <v>624</v>
      </c>
    </row>
    <row r="651" spans="1:12">
      <c r="A651" s="145" t="s">
        <v>11</v>
      </c>
      <c r="B651" s="32">
        <v>69286</v>
      </c>
      <c r="C651" s="32">
        <v>33802</v>
      </c>
      <c r="D651" s="32">
        <v>35484</v>
      </c>
      <c r="E651" s="113"/>
      <c r="F651" s="32">
        <v>68639</v>
      </c>
      <c r="G651" s="32">
        <v>33780</v>
      </c>
      <c r="H651" s="32">
        <v>34859</v>
      </c>
      <c r="I651" s="113"/>
      <c r="J651" s="52">
        <v>647</v>
      </c>
      <c r="K651" s="52">
        <v>22</v>
      </c>
      <c r="L651" s="52">
        <v>625</v>
      </c>
    </row>
    <row r="652" spans="1:12">
      <c r="A652" s="136" t="s">
        <v>117</v>
      </c>
      <c r="B652" s="32">
        <v>117909</v>
      </c>
      <c r="C652" s="32">
        <v>58623</v>
      </c>
      <c r="D652" s="32">
        <v>59286</v>
      </c>
      <c r="E652" s="113"/>
      <c r="F652" s="32">
        <v>115586</v>
      </c>
      <c r="G652" s="32">
        <v>57588</v>
      </c>
      <c r="H652" s="32">
        <v>57998</v>
      </c>
      <c r="I652" s="113"/>
      <c r="J652" s="32">
        <v>2323</v>
      </c>
      <c r="K652" s="32">
        <v>1035</v>
      </c>
      <c r="L652" s="32">
        <v>1288</v>
      </c>
    </row>
    <row r="653" spans="1:12">
      <c r="A653" s="145" t="s">
        <v>10</v>
      </c>
      <c r="B653" s="32">
        <v>70188</v>
      </c>
      <c r="C653" s="32">
        <v>34866</v>
      </c>
      <c r="D653" s="32">
        <v>35322</v>
      </c>
      <c r="E653" s="113"/>
      <c r="F653" s="32">
        <v>67969</v>
      </c>
      <c r="G653" s="32">
        <v>33893</v>
      </c>
      <c r="H653" s="32">
        <v>34076</v>
      </c>
      <c r="I653" s="113"/>
      <c r="J653" s="32">
        <v>2219</v>
      </c>
      <c r="K653" s="52">
        <v>973</v>
      </c>
      <c r="L653" s="32">
        <v>1246</v>
      </c>
    </row>
    <row r="654" spans="1:12">
      <c r="A654" s="145" t="s">
        <v>11</v>
      </c>
      <c r="B654" s="32">
        <v>47721</v>
      </c>
      <c r="C654" s="32">
        <v>23757</v>
      </c>
      <c r="D654" s="32">
        <v>23964</v>
      </c>
      <c r="E654" s="113"/>
      <c r="F654" s="32">
        <v>47617</v>
      </c>
      <c r="G654" s="32">
        <v>23695</v>
      </c>
      <c r="H654" s="32">
        <v>23922</v>
      </c>
      <c r="I654" s="113"/>
      <c r="J654" s="52">
        <v>104</v>
      </c>
      <c r="K654" s="52">
        <v>62</v>
      </c>
      <c r="L654" s="52">
        <v>42</v>
      </c>
    </row>
    <row r="655" spans="1:12">
      <c r="A655" s="136" t="s">
        <v>118</v>
      </c>
      <c r="B655" s="32">
        <v>115568</v>
      </c>
      <c r="C655" s="32">
        <v>58382</v>
      </c>
      <c r="D655" s="32">
        <v>57186</v>
      </c>
      <c r="E655" s="113"/>
      <c r="F655" s="32">
        <v>113443</v>
      </c>
      <c r="G655" s="32">
        <v>57482</v>
      </c>
      <c r="H655" s="32">
        <v>55961</v>
      </c>
      <c r="I655" s="113"/>
      <c r="J655" s="32">
        <v>2125</v>
      </c>
      <c r="K655" s="52">
        <v>900</v>
      </c>
      <c r="L655" s="32">
        <v>1225</v>
      </c>
    </row>
    <row r="656" spans="1:12">
      <c r="A656" s="145" t="s">
        <v>10</v>
      </c>
      <c r="B656" s="32">
        <v>57723</v>
      </c>
      <c r="C656" s="32">
        <v>28236</v>
      </c>
      <c r="D656" s="32">
        <v>29487</v>
      </c>
      <c r="E656" s="113"/>
      <c r="F656" s="32">
        <v>56102</v>
      </c>
      <c r="G656" s="32">
        <v>27675</v>
      </c>
      <c r="H656" s="32">
        <v>28427</v>
      </c>
      <c r="I656" s="113"/>
      <c r="J656" s="32">
        <v>1621</v>
      </c>
      <c r="K656" s="52">
        <v>561</v>
      </c>
      <c r="L656" s="32">
        <v>1060</v>
      </c>
    </row>
    <row r="657" spans="1:27">
      <c r="A657" s="145" t="s">
        <v>11</v>
      </c>
      <c r="B657" s="32">
        <v>57845</v>
      </c>
      <c r="C657" s="32">
        <v>30146</v>
      </c>
      <c r="D657" s="32">
        <v>27699</v>
      </c>
      <c r="E657" s="113"/>
      <c r="F657" s="32">
        <v>57341</v>
      </c>
      <c r="G657" s="32">
        <v>29807</v>
      </c>
      <c r="H657" s="32">
        <v>27534</v>
      </c>
      <c r="I657" s="113"/>
      <c r="J657" s="52">
        <v>504</v>
      </c>
      <c r="K657" s="52">
        <v>339</v>
      </c>
      <c r="L657" s="52">
        <v>165</v>
      </c>
    </row>
    <row r="658" spans="1:27">
      <c r="A658" s="136" t="s">
        <v>119</v>
      </c>
      <c r="B658" s="32">
        <v>124758</v>
      </c>
      <c r="C658" s="32">
        <v>60960</v>
      </c>
      <c r="D658" s="32">
        <v>63798</v>
      </c>
      <c r="E658" s="113"/>
      <c r="F658" s="32">
        <v>121976</v>
      </c>
      <c r="G658" s="32">
        <v>59766</v>
      </c>
      <c r="H658" s="32">
        <v>62210</v>
      </c>
      <c r="I658" s="113"/>
      <c r="J658" s="32">
        <v>2782</v>
      </c>
      <c r="K658" s="32">
        <v>1194</v>
      </c>
      <c r="L658" s="32">
        <v>1588</v>
      </c>
    </row>
    <row r="659" spans="1:27">
      <c r="A659" s="145" t="s">
        <v>10</v>
      </c>
      <c r="B659" s="32">
        <v>63936</v>
      </c>
      <c r="C659" s="32">
        <v>30358</v>
      </c>
      <c r="D659" s="32">
        <v>33578</v>
      </c>
      <c r="E659" s="113"/>
      <c r="F659" s="32">
        <v>62016</v>
      </c>
      <c r="G659" s="32">
        <v>29582</v>
      </c>
      <c r="H659" s="32">
        <v>32434</v>
      </c>
      <c r="I659" s="113"/>
      <c r="J659" s="32">
        <v>1920</v>
      </c>
      <c r="K659" s="52">
        <v>776</v>
      </c>
      <c r="L659" s="32">
        <v>1144</v>
      </c>
    </row>
    <row r="660" spans="1:27">
      <c r="A660" s="145" t="s">
        <v>11</v>
      </c>
      <c r="B660" s="32">
        <v>60822</v>
      </c>
      <c r="C660" s="32">
        <v>30602</v>
      </c>
      <c r="D660" s="32">
        <v>30220</v>
      </c>
      <c r="E660" s="113"/>
      <c r="F660" s="32">
        <v>59960</v>
      </c>
      <c r="G660" s="32">
        <v>30184</v>
      </c>
      <c r="H660" s="32">
        <v>29776</v>
      </c>
      <c r="I660" s="113"/>
      <c r="J660" s="52">
        <v>862</v>
      </c>
      <c r="K660" s="52">
        <v>418</v>
      </c>
      <c r="L660" s="52">
        <v>444</v>
      </c>
    </row>
    <row r="661" spans="1:27">
      <c r="A661" s="136" t="s">
        <v>120</v>
      </c>
      <c r="B661" s="32">
        <v>28179</v>
      </c>
      <c r="C661" s="32">
        <v>14813</v>
      </c>
      <c r="D661" s="32">
        <v>13366</v>
      </c>
      <c r="E661" s="113"/>
      <c r="F661" s="32">
        <v>28007</v>
      </c>
      <c r="G661" s="32">
        <v>14713</v>
      </c>
      <c r="H661" s="32">
        <v>13294</v>
      </c>
      <c r="I661" s="113"/>
      <c r="J661" s="52">
        <v>172</v>
      </c>
      <c r="K661" s="52">
        <v>100</v>
      </c>
      <c r="L661" s="52">
        <v>72</v>
      </c>
    </row>
    <row r="662" spans="1:27">
      <c r="A662" s="145" t="s">
        <v>10</v>
      </c>
      <c r="B662" s="148">
        <v>0</v>
      </c>
      <c r="C662" s="148">
        <v>0</v>
      </c>
      <c r="D662" s="148">
        <v>0</v>
      </c>
      <c r="E662" s="148"/>
      <c r="F662" s="148">
        <v>0</v>
      </c>
      <c r="G662" s="148">
        <v>0</v>
      </c>
      <c r="H662" s="148">
        <v>0</v>
      </c>
      <c r="I662" s="148">
        <v>0</v>
      </c>
      <c r="J662" s="148">
        <v>0</v>
      </c>
      <c r="K662" s="148">
        <v>0</v>
      </c>
      <c r="L662" s="148">
        <v>0</v>
      </c>
    </row>
    <row r="663" spans="1:27">
      <c r="A663" s="162" t="s">
        <v>11</v>
      </c>
      <c r="B663" s="56">
        <v>28179</v>
      </c>
      <c r="C663" s="56">
        <v>14813</v>
      </c>
      <c r="D663" s="56">
        <v>13366</v>
      </c>
      <c r="E663" s="81"/>
      <c r="F663" s="56">
        <v>28007</v>
      </c>
      <c r="G663" s="56">
        <v>14713</v>
      </c>
      <c r="H663" s="56">
        <v>13294</v>
      </c>
      <c r="I663" s="81"/>
      <c r="J663" s="81">
        <v>172</v>
      </c>
      <c r="K663" s="81">
        <v>100</v>
      </c>
      <c r="L663" s="81">
        <v>72</v>
      </c>
    </row>
    <row r="664" spans="1:27">
      <c r="A664" s="145"/>
      <c r="B664" s="113"/>
      <c r="C664" s="113"/>
      <c r="D664" s="113"/>
      <c r="E664" s="113"/>
      <c r="F664" s="113"/>
      <c r="G664" s="113"/>
      <c r="H664" s="113"/>
      <c r="I664" s="113"/>
      <c r="J664" s="113"/>
    </row>
    <row r="665" spans="1:27">
      <c r="A665" s="145"/>
      <c r="B665" s="113"/>
      <c r="C665" s="113"/>
      <c r="D665" s="113"/>
      <c r="E665" s="113"/>
      <c r="F665" s="113"/>
      <c r="G665" s="113"/>
      <c r="H665" s="113"/>
      <c r="I665" s="113"/>
      <c r="J665" s="113"/>
    </row>
    <row r="666" spans="1:27">
      <c r="A666" s="145"/>
      <c r="B666" s="113"/>
      <c r="C666" s="113"/>
      <c r="D666" s="113"/>
      <c r="E666" s="113"/>
      <c r="F666" s="113"/>
      <c r="G666" s="113"/>
      <c r="H666" s="113"/>
      <c r="I666" s="113"/>
      <c r="J666" s="113"/>
    </row>
    <row r="667" spans="1:27">
      <c r="A667" s="145" t="s">
        <v>14</v>
      </c>
    </row>
    <row r="668" spans="1:27" ht="14.25" customHeight="1">
      <c r="A668" s="130" t="s">
        <v>154</v>
      </c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</row>
    <row r="669" spans="1:27" ht="14.25" customHeight="1">
      <c r="A669" s="205" t="s">
        <v>146</v>
      </c>
      <c r="B669" s="188" t="s">
        <v>19</v>
      </c>
      <c r="C669" s="188"/>
      <c r="D669" s="188"/>
      <c r="E669" s="132"/>
      <c r="F669" s="188" t="s">
        <v>8</v>
      </c>
      <c r="G669" s="188"/>
      <c r="H669" s="188"/>
      <c r="I669" s="133"/>
      <c r="J669" s="189" t="s">
        <v>7</v>
      </c>
      <c r="K669" s="189"/>
      <c r="L669" s="189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</row>
    <row r="670" spans="1:27" ht="14.25" customHeight="1">
      <c r="A670" s="208"/>
      <c r="B670" s="134" t="s">
        <v>20</v>
      </c>
      <c r="C670" s="135" t="s">
        <v>21</v>
      </c>
      <c r="D670" s="135" t="s">
        <v>22</v>
      </c>
      <c r="E670" s="135"/>
      <c r="F670" s="134" t="s">
        <v>20</v>
      </c>
      <c r="G670" s="135" t="s">
        <v>21</v>
      </c>
      <c r="H670" s="135" t="s">
        <v>22</v>
      </c>
      <c r="I670" s="135"/>
      <c r="J670" s="135" t="s">
        <v>20</v>
      </c>
      <c r="K670" s="135" t="s">
        <v>3</v>
      </c>
      <c r="L670" s="135" t="s">
        <v>4</v>
      </c>
    </row>
    <row r="671" spans="1:27" s="139" customFormat="1" ht="14.25" customHeight="1">
      <c r="A671" s="169" t="s">
        <v>145</v>
      </c>
      <c r="B671" s="175">
        <f>B672+B675+B678+B681+B684+B687+B690+B693+B696+B699+B702</f>
        <v>1203400</v>
      </c>
      <c r="C671" s="175">
        <f t="shared" ref="C671:L671" si="16">C672+C675+C678+C681+C684+C687+C690+C693+C696+C699+C702</f>
        <v>603136</v>
      </c>
      <c r="D671" s="175">
        <f t="shared" si="16"/>
        <v>600264</v>
      </c>
      <c r="E671" s="175"/>
      <c r="F671" s="175">
        <f t="shared" si="16"/>
        <v>1184634</v>
      </c>
      <c r="G671" s="175">
        <f t="shared" si="16"/>
        <v>594154</v>
      </c>
      <c r="H671" s="175">
        <f t="shared" si="16"/>
        <v>590480</v>
      </c>
      <c r="I671" s="175">
        <f t="shared" si="16"/>
        <v>0</v>
      </c>
      <c r="J671" s="175">
        <f t="shared" si="16"/>
        <v>18766</v>
      </c>
      <c r="K671" s="175">
        <f t="shared" si="16"/>
        <v>8982</v>
      </c>
      <c r="L671" s="175">
        <f t="shared" si="16"/>
        <v>9784</v>
      </c>
    </row>
    <row r="672" spans="1:27">
      <c r="A672" s="136" t="s">
        <v>100</v>
      </c>
      <c r="B672" s="32">
        <v>114642</v>
      </c>
      <c r="C672" s="32">
        <v>57112</v>
      </c>
      <c r="D672" s="32">
        <v>57530</v>
      </c>
      <c r="F672" s="32">
        <v>112208</v>
      </c>
      <c r="G672" s="32">
        <v>55787</v>
      </c>
      <c r="H672" s="32">
        <v>56421</v>
      </c>
      <c r="J672" s="32">
        <v>2434</v>
      </c>
      <c r="K672" s="32">
        <v>1325</v>
      </c>
      <c r="L672" s="32">
        <v>1109</v>
      </c>
    </row>
    <row r="673" spans="1:12">
      <c r="A673" s="145" t="s">
        <v>10</v>
      </c>
      <c r="B673" s="32">
        <v>63523</v>
      </c>
      <c r="C673" s="32">
        <v>31100</v>
      </c>
      <c r="D673" s="32">
        <v>32423</v>
      </c>
      <c r="E673" s="113"/>
      <c r="F673" s="32">
        <v>61428</v>
      </c>
      <c r="G673" s="32">
        <v>29900</v>
      </c>
      <c r="H673" s="32">
        <v>31528</v>
      </c>
      <c r="I673" s="113"/>
      <c r="J673" s="32">
        <v>2095</v>
      </c>
      <c r="K673" s="32">
        <v>1200</v>
      </c>
      <c r="L673" s="52">
        <v>895</v>
      </c>
    </row>
    <row r="674" spans="1:12">
      <c r="A674" s="145" t="s">
        <v>11</v>
      </c>
      <c r="B674" s="32">
        <v>51119</v>
      </c>
      <c r="C674" s="32">
        <v>26012</v>
      </c>
      <c r="D674" s="32">
        <v>25107</v>
      </c>
      <c r="E674" s="113"/>
      <c r="F674" s="32">
        <v>50780</v>
      </c>
      <c r="G674" s="32">
        <v>25887</v>
      </c>
      <c r="H674" s="32">
        <v>24893</v>
      </c>
      <c r="I674" s="113"/>
      <c r="J674" s="52">
        <v>339</v>
      </c>
      <c r="K674" s="52">
        <v>125</v>
      </c>
      <c r="L674" s="52">
        <v>214</v>
      </c>
    </row>
    <row r="675" spans="1:12">
      <c r="A675" s="136" t="s">
        <v>101</v>
      </c>
      <c r="B675" s="32">
        <v>243335</v>
      </c>
      <c r="C675" s="32">
        <v>118699</v>
      </c>
      <c r="D675" s="32">
        <v>124636</v>
      </c>
      <c r="F675" s="32">
        <v>239487</v>
      </c>
      <c r="G675" s="32">
        <v>116871</v>
      </c>
      <c r="H675" s="32">
        <v>122616</v>
      </c>
      <c r="J675" s="32">
        <v>3848</v>
      </c>
      <c r="K675" s="32">
        <v>1828</v>
      </c>
      <c r="L675" s="32">
        <v>2020</v>
      </c>
    </row>
    <row r="676" spans="1:12">
      <c r="A676" s="145" t="s">
        <v>10</v>
      </c>
      <c r="B676" s="32">
        <v>189316</v>
      </c>
      <c r="C676" s="32">
        <v>91332</v>
      </c>
      <c r="D676" s="32">
        <v>97984</v>
      </c>
      <c r="E676" s="113"/>
      <c r="F676" s="32">
        <v>185723</v>
      </c>
      <c r="G676" s="32">
        <v>89599</v>
      </c>
      <c r="H676" s="32">
        <v>96124</v>
      </c>
      <c r="I676" s="113"/>
      <c r="J676" s="32">
        <v>3593</v>
      </c>
      <c r="K676" s="32">
        <v>1733</v>
      </c>
      <c r="L676" s="32">
        <v>1860</v>
      </c>
    </row>
    <row r="677" spans="1:12">
      <c r="A677" s="145" t="s">
        <v>11</v>
      </c>
      <c r="B677" s="32">
        <v>54019</v>
      </c>
      <c r="C677" s="32">
        <v>27367</v>
      </c>
      <c r="D677" s="32">
        <v>26652</v>
      </c>
      <c r="E677" s="113"/>
      <c r="F677" s="32">
        <v>53764</v>
      </c>
      <c r="G677" s="32">
        <v>27272</v>
      </c>
      <c r="H677" s="32">
        <v>26492</v>
      </c>
      <c r="I677" s="113"/>
      <c r="J677" s="52">
        <v>255</v>
      </c>
      <c r="K677" s="52">
        <v>95</v>
      </c>
      <c r="L677" s="52">
        <v>160</v>
      </c>
    </row>
    <row r="678" spans="1:12">
      <c r="A678" s="136" t="s">
        <v>102</v>
      </c>
      <c r="B678" s="32">
        <v>56468</v>
      </c>
      <c r="C678" s="32">
        <v>28744</v>
      </c>
      <c r="D678" s="32">
        <v>27724</v>
      </c>
      <c r="F678" s="32">
        <v>55427</v>
      </c>
      <c r="G678" s="32">
        <v>28245</v>
      </c>
      <c r="H678" s="32">
        <v>27182</v>
      </c>
      <c r="J678" s="32">
        <v>1041</v>
      </c>
      <c r="K678" s="52">
        <v>499</v>
      </c>
      <c r="L678" s="52">
        <v>542</v>
      </c>
    </row>
    <row r="679" spans="1:12">
      <c r="A679" s="145" t="s">
        <v>10</v>
      </c>
      <c r="B679" s="32">
        <v>12175</v>
      </c>
      <c r="C679" s="32">
        <v>6120</v>
      </c>
      <c r="D679" s="32">
        <v>6055</v>
      </c>
      <c r="E679" s="113"/>
      <c r="F679" s="32">
        <v>11589</v>
      </c>
      <c r="G679" s="32">
        <v>5823</v>
      </c>
      <c r="H679" s="32">
        <v>5766</v>
      </c>
      <c r="I679" s="113"/>
      <c r="J679" s="52">
        <v>586</v>
      </c>
      <c r="K679" s="52">
        <v>297</v>
      </c>
      <c r="L679" s="52">
        <v>289</v>
      </c>
    </row>
    <row r="680" spans="1:12">
      <c r="A680" s="145" t="s">
        <v>11</v>
      </c>
      <c r="B680" s="32">
        <v>44293</v>
      </c>
      <c r="C680" s="32">
        <v>22624</v>
      </c>
      <c r="D680" s="32">
        <v>21669</v>
      </c>
      <c r="E680" s="113"/>
      <c r="F680" s="32">
        <v>43838</v>
      </c>
      <c r="G680" s="32">
        <v>22422</v>
      </c>
      <c r="H680" s="32">
        <v>21416</v>
      </c>
      <c r="I680" s="113"/>
      <c r="J680" s="52">
        <v>455</v>
      </c>
      <c r="K680" s="52">
        <v>202</v>
      </c>
      <c r="L680" s="52">
        <v>253</v>
      </c>
    </row>
    <row r="681" spans="1:12">
      <c r="A681" s="136" t="s">
        <v>103</v>
      </c>
      <c r="B681" s="32">
        <v>102529</v>
      </c>
      <c r="C681" s="32">
        <v>50248</v>
      </c>
      <c r="D681" s="32">
        <v>52281</v>
      </c>
      <c r="F681" s="32">
        <v>99798</v>
      </c>
      <c r="G681" s="32">
        <v>49104</v>
      </c>
      <c r="H681" s="32">
        <v>50694</v>
      </c>
      <c r="J681" s="32">
        <v>2731</v>
      </c>
      <c r="K681" s="32">
        <v>1144</v>
      </c>
      <c r="L681" s="32">
        <v>1587</v>
      </c>
    </row>
    <row r="682" spans="1:12">
      <c r="A682" s="145" t="s">
        <v>10</v>
      </c>
      <c r="B682" s="32">
        <v>70031</v>
      </c>
      <c r="C682" s="32">
        <v>34016</v>
      </c>
      <c r="D682" s="32">
        <v>36015</v>
      </c>
      <c r="E682" s="113"/>
      <c r="F682" s="32">
        <v>67521</v>
      </c>
      <c r="G682" s="32">
        <v>33091</v>
      </c>
      <c r="H682" s="32">
        <v>34430</v>
      </c>
      <c r="I682" s="113"/>
      <c r="J682" s="32">
        <v>2510</v>
      </c>
      <c r="K682" s="52">
        <v>925</v>
      </c>
      <c r="L682" s="32">
        <v>1585</v>
      </c>
    </row>
    <row r="683" spans="1:12">
      <c r="A683" s="145" t="s">
        <v>11</v>
      </c>
      <c r="B683" s="32">
        <v>32498</v>
      </c>
      <c r="C683" s="32">
        <v>16232</v>
      </c>
      <c r="D683" s="32">
        <v>16266</v>
      </c>
      <c r="E683" s="113"/>
      <c r="F683" s="32">
        <v>32277</v>
      </c>
      <c r="G683" s="32">
        <v>16013</v>
      </c>
      <c r="H683" s="32">
        <v>16264</v>
      </c>
      <c r="I683" s="113"/>
      <c r="J683" s="52">
        <v>221</v>
      </c>
      <c r="K683" s="52">
        <v>219</v>
      </c>
      <c r="L683" s="52">
        <v>2</v>
      </c>
    </row>
    <row r="684" spans="1:12">
      <c r="A684" s="136" t="s">
        <v>321</v>
      </c>
      <c r="B684" s="32">
        <v>144947</v>
      </c>
      <c r="C684" s="32">
        <v>72993</v>
      </c>
      <c r="D684" s="32">
        <v>71954</v>
      </c>
      <c r="F684" s="32">
        <v>142385</v>
      </c>
      <c r="G684" s="32">
        <v>71665</v>
      </c>
      <c r="H684" s="32">
        <v>70720</v>
      </c>
      <c r="J684" s="32">
        <v>2562</v>
      </c>
      <c r="K684" s="32">
        <v>1328</v>
      </c>
      <c r="L684" s="32">
        <v>1234</v>
      </c>
    </row>
    <row r="685" spans="1:12">
      <c r="A685" s="145" t="s">
        <v>10</v>
      </c>
      <c r="B685" s="32">
        <v>82551</v>
      </c>
      <c r="C685" s="32">
        <v>40917</v>
      </c>
      <c r="D685" s="32">
        <v>41634</v>
      </c>
      <c r="E685" s="113"/>
      <c r="F685" s="32">
        <v>80336</v>
      </c>
      <c r="G685" s="32">
        <v>39783</v>
      </c>
      <c r="H685" s="32">
        <v>40553</v>
      </c>
      <c r="I685" s="113"/>
      <c r="J685" s="32">
        <v>2215</v>
      </c>
      <c r="K685" s="32">
        <v>1134</v>
      </c>
      <c r="L685" s="32">
        <v>1081</v>
      </c>
    </row>
    <row r="686" spans="1:12">
      <c r="A686" s="145" t="s">
        <v>11</v>
      </c>
      <c r="B686" s="32">
        <v>62396</v>
      </c>
      <c r="C686" s="32">
        <v>32076</v>
      </c>
      <c r="D686" s="32">
        <v>30320</v>
      </c>
      <c r="E686" s="113"/>
      <c r="F686" s="32">
        <v>62049</v>
      </c>
      <c r="G686" s="32">
        <v>31882</v>
      </c>
      <c r="H686" s="32">
        <v>30167</v>
      </c>
      <c r="I686" s="113"/>
      <c r="J686" s="52">
        <v>347</v>
      </c>
      <c r="K686" s="52">
        <v>194</v>
      </c>
      <c r="L686" s="52">
        <v>153</v>
      </c>
    </row>
    <row r="687" spans="1:12">
      <c r="A687" s="136" t="s">
        <v>104</v>
      </c>
      <c r="B687" s="32">
        <v>69836</v>
      </c>
      <c r="C687" s="32">
        <v>35481</v>
      </c>
      <c r="D687" s="32">
        <v>34355</v>
      </c>
      <c r="F687" s="32">
        <v>69523</v>
      </c>
      <c r="G687" s="32">
        <v>35304</v>
      </c>
      <c r="H687" s="32">
        <v>34219</v>
      </c>
      <c r="J687" s="52">
        <v>313</v>
      </c>
      <c r="K687" s="52">
        <v>177</v>
      </c>
      <c r="L687" s="52">
        <v>136</v>
      </c>
    </row>
    <row r="688" spans="1:12">
      <c r="A688" s="145" t="s">
        <v>10</v>
      </c>
      <c r="B688" s="32">
        <v>17900</v>
      </c>
      <c r="C688" s="32">
        <v>8863</v>
      </c>
      <c r="D688" s="32">
        <v>9037</v>
      </c>
      <c r="E688" s="113"/>
      <c r="F688" s="32">
        <v>17615</v>
      </c>
      <c r="G688" s="32">
        <v>8709</v>
      </c>
      <c r="H688" s="32">
        <v>8906</v>
      </c>
      <c r="I688" s="113"/>
      <c r="J688" s="52">
        <v>285</v>
      </c>
      <c r="K688" s="52">
        <v>154</v>
      </c>
      <c r="L688" s="52">
        <v>131</v>
      </c>
    </row>
    <row r="689" spans="1:12">
      <c r="A689" s="145" t="s">
        <v>11</v>
      </c>
      <c r="B689" s="32">
        <v>51936</v>
      </c>
      <c r="C689" s="32">
        <v>26618</v>
      </c>
      <c r="D689" s="32">
        <v>25318</v>
      </c>
      <c r="E689" s="113"/>
      <c r="F689" s="32">
        <v>51908</v>
      </c>
      <c r="G689" s="32">
        <v>26595</v>
      </c>
      <c r="H689" s="32">
        <v>25313</v>
      </c>
      <c r="I689" s="113"/>
      <c r="J689" s="52">
        <v>28</v>
      </c>
      <c r="K689" s="52">
        <v>23</v>
      </c>
      <c r="L689" s="52">
        <v>5</v>
      </c>
    </row>
    <row r="690" spans="1:12">
      <c r="A690" s="140" t="s">
        <v>195</v>
      </c>
      <c r="B690" s="32">
        <v>72081</v>
      </c>
      <c r="C690" s="32">
        <v>38433</v>
      </c>
      <c r="D690" s="32">
        <v>33648</v>
      </c>
      <c r="F690" s="32">
        <v>71592</v>
      </c>
      <c r="G690" s="32">
        <v>38241</v>
      </c>
      <c r="H690" s="32">
        <v>33351</v>
      </c>
      <c r="J690" s="52">
        <v>489</v>
      </c>
      <c r="K690" s="52">
        <v>192</v>
      </c>
      <c r="L690" s="52">
        <v>297</v>
      </c>
    </row>
    <row r="691" spans="1:12">
      <c r="A691" s="145" t="s">
        <v>10</v>
      </c>
      <c r="B691" s="32">
        <v>6873</v>
      </c>
      <c r="C691" s="32">
        <v>3342</v>
      </c>
      <c r="D691" s="32">
        <v>3531</v>
      </c>
      <c r="E691" s="113"/>
      <c r="F691" s="32">
        <v>6516</v>
      </c>
      <c r="G691" s="32">
        <v>3226</v>
      </c>
      <c r="H691" s="32">
        <v>3290</v>
      </c>
      <c r="I691" s="113"/>
      <c r="J691" s="52">
        <v>357</v>
      </c>
      <c r="K691" s="52">
        <v>116</v>
      </c>
      <c r="L691" s="52">
        <v>241</v>
      </c>
    </row>
    <row r="692" spans="1:12">
      <c r="A692" s="145" t="s">
        <v>11</v>
      </c>
      <c r="B692" s="32">
        <v>65208</v>
      </c>
      <c r="C692" s="32">
        <v>35091</v>
      </c>
      <c r="D692" s="32">
        <v>30117</v>
      </c>
      <c r="E692" s="113"/>
      <c r="F692" s="32">
        <v>65076</v>
      </c>
      <c r="G692" s="32">
        <v>35015</v>
      </c>
      <c r="H692" s="32">
        <v>30061</v>
      </c>
      <c r="I692" s="113"/>
      <c r="J692" s="52">
        <v>132</v>
      </c>
      <c r="K692" s="52">
        <v>76</v>
      </c>
      <c r="L692" s="52">
        <v>56</v>
      </c>
    </row>
    <row r="693" spans="1:12">
      <c r="A693" s="140" t="s">
        <v>194</v>
      </c>
      <c r="B693" s="32">
        <v>69383</v>
      </c>
      <c r="C693" s="32">
        <v>35354</v>
      </c>
      <c r="D693" s="32">
        <v>34029</v>
      </c>
      <c r="F693" s="32">
        <v>68774</v>
      </c>
      <c r="G693" s="32">
        <v>35041</v>
      </c>
      <c r="H693" s="32">
        <v>33733</v>
      </c>
      <c r="J693" s="52">
        <v>609</v>
      </c>
      <c r="K693" s="52">
        <v>313</v>
      </c>
      <c r="L693" s="52">
        <v>296</v>
      </c>
    </row>
    <row r="694" spans="1:12">
      <c r="A694" s="145" t="s">
        <v>10</v>
      </c>
      <c r="B694" s="32">
        <v>30834</v>
      </c>
      <c r="C694" s="32">
        <v>15490</v>
      </c>
      <c r="D694" s="32">
        <v>15344</v>
      </c>
      <c r="E694" s="113"/>
      <c r="F694" s="32">
        <v>30244</v>
      </c>
      <c r="G694" s="32">
        <v>15182</v>
      </c>
      <c r="H694" s="32">
        <v>15062</v>
      </c>
      <c r="I694" s="113"/>
      <c r="J694" s="52">
        <v>590</v>
      </c>
      <c r="K694" s="52">
        <v>308</v>
      </c>
      <c r="L694" s="52">
        <v>282</v>
      </c>
    </row>
    <row r="695" spans="1:12">
      <c r="A695" s="145" t="s">
        <v>11</v>
      </c>
      <c r="B695" s="32">
        <v>38549</v>
      </c>
      <c r="C695" s="32">
        <v>19864</v>
      </c>
      <c r="D695" s="32">
        <v>18685</v>
      </c>
      <c r="E695" s="113"/>
      <c r="F695" s="32">
        <v>38530</v>
      </c>
      <c r="G695" s="32">
        <v>19859</v>
      </c>
      <c r="H695" s="32">
        <v>18671</v>
      </c>
      <c r="I695" s="113"/>
      <c r="J695" s="52">
        <v>19</v>
      </c>
      <c r="K695" s="52">
        <v>5</v>
      </c>
      <c r="L695" s="52">
        <v>14</v>
      </c>
    </row>
    <row r="696" spans="1:12">
      <c r="A696" s="140" t="s">
        <v>193</v>
      </c>
      <c r="B696" s="32">
        <v>101545</v>
      </c>
      <c r="C696" s="32">
        <v>51087</v>
      </c>
      <c r="D696" s="32">
        <v>50458</v>
      </c>
      <c r="F696" s="32">
        <v>99309</v>
      </c>
      <c r="G696" s="32">
        <v>50228</v>
      </c>
      <c r="H696" s="32">
        <v>49081</v>
      </c>
      <c r="J696" s="32">
        <v>2236</v>
      </c>
      <c r="K696" s="52">
        <v>859</v>
      </c>
      <c r="L696" s="32">
        <v>1377</v>
      </c>
    </row>
    <row r="697" spans="1:12">
      <c r="A697" s="145" t="s">
        <v>10</v>
      </c>
      <c r="B697" s="32">
        <v>64603</v>
      </c>
      <c r="C697" s="32">
        <v>31493</v>
      </c>
      <c r="D697" s="32">
        <v>33110</v>
      </c>
      <c r="E697" s="113"/>
      <c r="F697" s="32">
        <v>62375</v>
      </c>
      <c r="G697" s="32">
        <v>30642</v>
      </c>
      <c r="H697" s="32">
        <v>31733</v>
      </c>
      <c r="I697" s="113"/>
      <c r="J697" s="32">
        <v>2228</v>
      </c>
      <c r="K697" s="52">
        <v>851</v>
      </c>
      <c r="L697" s="32">
        <v>1377</v>
      </c>
    </row>
    <row r="698" spans="1:12">
      <c r="A698" s="145" t="s">
        <v>11</v>
      </c>
      <c r="B698" s="32">
        <v>36942</v>
      </c>
      <c r="C698" s="32">
        <v>19594</v>
      </c>
      <c r="D698" s="32">
        <v>17348</v>
      </c>
      <c r="E698" s="113"/>
      <c r="F698" s="32">
        <v>36934</v>
      </c>
      <c r="G698" s="32">
        <v>19586</v>
      </c>
      <c r="H698" s="32">
        <v>17348</v>
      </c>
      <c r="I698" s="113"/>
      <c r="J698" s="52">
        <v>8</v>
      </c>
      <c r="K698" s="52">
        <v>8</v>
      </c>
      <c r="L698" s="52">
        <v>0</v>
      </c>
    </row>
    <row r="699" spans="1:12">
      <c r="A699" s="136" t="s">
        <v>105</v>
      </c>
      <c r="B699" s="32">
        <v>89126</v>
      </c>
      <c r="C699" s="32">
        <v>45465</v>
      </c>
      <c r="D699" s="32">
        <v>43661</v>
      </c>
      <c r="F699" s="32">
        <v>88716</v>
      </c>
      <c r="G699" s="32">
        <v>45251</v>
      </c>
      <c r="H699" s="32">
        <v>43465</v>
      </c>
      <c r="J699" s="52">
        <v>410</v>
      </c>
      <c r="K699" s="52">
        <v>214</v>
      </c>
      <c r="L699" s="52">
        <v>196</v>
      </c>
    </row>
    <row r="700" spans="1:12">
      <c r="A700" s="145" t="s">
        <v>10</v>
      </c>
      <c r="B700" s="32">
        <v>13639</v>
      </c>
      <c r="C700" s="32">
        <v>6724</v>
      </c>
      <c r="D700" s="32">
        <v>6915</v>
      </c>
      <c r="E700" s="113"/>
      <c r="F700" s="32">
        <v>13280</v>
      </c>
      <c r="G700" s="32">
        <v>6535</v>
      </c>
      <c r="H700" s="32">
        <v>6745</v>
      </c>
      <c r="I700" s="113"/>
      <c r="J700" s="52">
        <v>359</v>
      </c>
      <c r="K700" s="52">
        <v>189</v>
      </c>
      <c r="L700" s="52">
        <v>170</v>
      </c>
    </row>
    <row r="701" spans="1:12">
      <c r="A701" s="145" t="s">
        <v>11</v>
      </c>
      <c r="B701" s="32">
        <v>75487</v>
      </c>
      <c r="C701" s="32">
        <v>38741</v>
      </c>
      <c r="D701" s="32">
        <v>36746</v>
      </c>
      <c r="E701" s="113"/>
      <c r="F701" s="32">
        <v>75436</v>
      </c>
      <c r="G701" s="32">
        <v>38716</v>
      </c>
      <c r="H701" s="32">
        <v>36720</v>
      </c>
      <c r="I701" s="113"/>
      <c r="J701" s="52">
        <v>51</v>
      </c>
      <c r="K701" s="52">
        <v>25</v>
      </c>
      <c r="L701" s="52">
        <v>26</v>
      </c>
    </row>
    <row r="702" spans="1:12">
      <c r="A702" s="136" t="s">
        <v>106</v>
      </c>
      <c r="B702" s="89">
        <v>139508</v>
      </c>
      <c r="C702" s="89">
        <v>69520</v>
      </c>
      <c r="D702" s="89">
        <v>69988</v>
      </c>
      <c r="E702" s="113"/>
      <c r="F702" s="89">
        <v>137415</v>
      </c>
      <c r="G702" s="89">
        <v>68417</v>
      </c>
      <c r="H702" s="89">
        <v>68998</v>
      </c>
      <c r="I702" s="113"/>
      <c r="J702" s="89">
        <v>2093</v>
      </c>
      <c r="K702" s="89">
        <v>1103</v>
      </c>
      <c r="L702" s="113">
        <v>990</v>
      </c>
    </row>
    <row r="703" spans="1:12">
      <c r="A703" s="145" t="s">
        <v>10</v>
      </c>
      <c r="B703" s="89">
        <v>81810</v>
      </c>
      <c r="C703" s="89">
        <v>39952</v>
      </c>
      <c r="D703" s="89">
        <v>41858</v>
      </c>
      <c r="E703" s="113"/>
      <c r="F703" s="89">
        <v>79850</v>
      </c>
      <c r="G703" s="89">
        <v>38905</v>
      </c>
      <c r="H703" s="89">
        <v>40945</v>
      </c>
      <c r="I703" s="113"/>
      <c r="J703" s="89">
        <v>1960</v>
      </c>
      <c r="K703" s="89">
        <v>1047</v>
      </c>
      <c r="L703" s="113">
        <v>913</v>
      </c>
    </row>
    <row r="704" spans="1:12">
      <c r="A704" s="162" t="s">
        <v>11</v>
      </c>
      <c r="B704" s="56">
        <v>57698</v>
      </c>
      <c r="C704" s="56">
        <v>29568</v>
      </c>
      <c r="D704" s="56">
        <v>28130</v>
      </c>
      <c r="E704" s="81"/>
      <c r="F704" s="56">
        <v>57565</v>
      </c>
      <c r="G704" s="56">
        <v>29512</v>
      </c>
      <c r="H704" s="56">
        <v>28053</v>
      </c>
      <c r="I704" s="81"/>
      <c r="J704" s="81">
        <v>133</v>
      </c>
      <c r="K704" s="81">
        <v>56</v>
      </c>
      <c r="L704" s="81">
        <v>77</v>
      </c>
    </row>
    <row r="705" spans="1:27">
      <c r="A705" s="145"/>
      <c r="B705" s="113"/>
      <c r="C705" s="113"/>
      <c r="D705" s="113"/>
      <c r="E705" s="113"/>
      <c r="F705" s="113"/>
      <c r="G705" s="113"/>
      <c r="H705" s="113"/>
      <c r="I705" s="113"/>
      <c r="J705" s="113"/>
    </row>
    <row r="706" spans="1:27">
      <c r="A706" s="145"/>
      <c r="B706" s="113"/>
      <c r="C706" s="113"/>
      <c r="D706" s="113"/>
      <c r="E706" s="113"/>
      <c r="F706" s="113"/>
      <c r="G706" s="113"/>
      <c r="H706" s="113"/>
      <c r="I706" s="113"/>
      <c r="J706" s="113"/>
    </row>
    <row r="707" spans="1:27">
      <c r="A707" s="145" t="s">
        <v>127</v>
      </c>
    </row>
    <row r="708" spans="1:27" ht="14.25" customHeight="1">
      <c r="A708" s="130" t="s">
        <v>155</v>
      </c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</row>
    <row r="709" spans="1:27" ht="14.25" customHeight="1">
      <c r="A709" s="207" t="s">
        <v>146</v>
      </c>
      <c r="B709" s="188" t="s">
        <v>19</v>
      </c>
      <c r="C709" s="188"/>
      <c r="D709" s="188"/>
      <c r="E709" s="132"/>
      <c r="F709" s="188" t="s">
        <v>8</v>
      </c>
      <c r="G709" s="188"/>
      <c r="H709" s="188"/>
      <c r="I709" s="133"/>
      <c r="J709" s="189" t="s">
        <v>7</v>
      </c>
      <c r="K709" s="189"/>
      <c r="L709" s="189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</row>
    <row r="710" spans="1:27" ht="14.25" customHeight="1">
      <c r="A710" s="209"/>
      <c r="B710" s="134" t="s">
        <v>20</v>
      </c>
      <c r="C710" s="135" t="s">
        <v>21</v>
      </c>
      <c r="D710" s="135" t="s">
        <v>22</v>
      </c>
      <c r="E710" s="135"/>
      <c r="F710" s="134" t="s">
        <v>20</v>
      </c>
      <c r="G710" s="135" t="s">
        <v>21</v>
      </c>
      <c r="H710" s="135" t="s">
        <v>22</v>
      </c>
      <c r="I710" s="135"/>
      <c r="J710" s="135" t="s">
        <v>20</v>
      </c>
      <c r="K710" s="135" t="s">
        <v>3</v>
      </c>
      <c r="L710" s="135" t="s">
        <v>4</v>
      </c>
    </row>
    <row r="711" spans="1:27" s="139" customFormat="1" ht="14.25" customHeight="1">
      <c r="A711" s="169" t="s">
        <v>145</v>
      </c>
      <c r="B711" s="175">
        <f>B712+B715+B718+B721+B724+B727+B730+B733+B736</f>
        <v>747248</v>
      </c>
      <c r="C711" s="175">
        <f t="shared" ref="C711:L711" si="17">C712+C715+C718+C721+C724+C727+C730+C733+C736</f>
        <v>377392</v>
      </c>
      <c r="D711" s="175">
        <f t="shared" si="17"/>
        <v>369856</v>
      </c>
      <c r="E711" s="175"/>
      <c r="F711" s="175">
        <f t="shared" si="17"/>
        <v>732747</v>
      </c>
      <c r="G711" s="175">
        <f t="shared" si="17"/>
        <v>369741</v>
      </c>
      <c r="H711" s="175">
        <f t="shared" si="17"/>
        <v>363006</v>
      </c>
      <c r="I711" s="175">
        <f t="shared" si="17"/>
        <v>0</v>
      </c>
      <c r="J711" s="175">
        <f t="shared" si="17"/>
        <v>14501</v>
      </c>
      <c r="K711" s="175">
        <f t="shared" si="17"/>
        <v>7651</v>
      </c>
      <c r="L711" s="175">
        <f t="shared" si="17"/>
        <v>6850</v>
      </c>
    </row>
    <row r="712" spans="1:27">
      <c r="A712" s="136" t="s">
        <v>123</v>
      </c>
      <c r="B712" s="32">
        <v>71827</v>
      </c>
      <c r="C712" s="32">
        <v>36069</v>
      </c>
      <c r="D712" s="32">
        <v>35758</v>
      </c>
      <c r="F712" s="32">
        <v>70530</v>
      </c>
      <c r="G712" s="32">
        <v>35382</v>
      </c>
      <c r="H712" s="32">
        <v>35148</v>
      </c>
      <c r="J712" s="32">
        <v>1297</v>
      </c>
      <c r="K712" s="52">
        <v>687</v>
      </c>
      <c r="L712" s="52">
        <v>610</v>
      </c>
    </row>
    <row r="713" spans="1:27">
      <c r="A713" s="145" t="s">
        <v>10</v>
      </c>
      <c r="B713" s="32">
        <v>26594</v>
      </c>
      <c r="C713" s="32">
        <v>13071</v>
      </c>
      <c r="D713" s="32">
        <v>13523</v>
      </c>
      <c r="E713" s="113"/>
      <c r="F713" s="32">
        <v>25940</v>
      </c>
      <c r="G713" s="32">
        <v>12713</v>
      </c>
      <c r="H713" s="32">
        <v>13227</v>
      </c>
      <c r="I713" s="113"/>
      <c r="J713" s="52">
        <v>654</v>
      </c>
      <c r="K713" s="52">
        <v>358</v>
      </c>
      <c r="L713" s="52">
        <v>296</v>
      </c>
    </row>
    <row r="714" spans="1:27">
      <c r="A714" s="145" t="s">
        <v>11</v>
      </c>
      <c r="B714" s="32">
        <v>45233</v>
      </c>
      <c r="C714" s="32">
        <v>22998</v>
      </c>
      <c r="D714" s="32">
        <v>22235</v>
      </c>
      <c r="E714" s="113"/>
      <c r="F714" s="32">
        <v>44590</v>
      </c>
      <c r="G714" s="32">
        <v>22669</v>
      </c>
      <c r="H714" s="32">
        <v>21921</v>
      </c>
      <c r="I714" s="113"/>
      <c r="J714" s="52">
        <v>643</v>
      </c>
      <c r="K714" s="52">
        <v>329</v>
      </c>
      <c r="L714" s="52">
        <v>314</v>
      </c>
    </row>
    <row r="715" spans="1:27">
      <c r="A715" s="136" t="s">
        <v>322</v>
      </c>
      <c r="B715" s="32">
        <v>59695</v>
      </c>
      <c r="C715" s="32">
        <v>30441</v>
      </c>
      <c r="D715" s="32">
        <v>29254</v>
      </c>
      <c r="F715" s="32">
        <v>56723</v>
      </c>
      <c r="G715" s="32">
        <v>28836</v>
      </c>
      <c r="H715" s="32">
        <v>27887</v>
      </c>
      <c r="J715" s="32">
        <v>2972</v>
      </c>
      <c r="K715" s="32">
        <v>1605</v>
      </c>
      <c r="L715" s="32">
        <v>1367</v>
      </c>
    </row>
    <row r="716" spans="1:27">
      <c r="A716" s="145" t="s">
        <v>10</v>
      </c>
      <c r="B716" s="32">
        <v>14454</v>
      </c>
      <c r="C716" s="32">
        <v>7280</v>
      </c>
      <c r="D716" s="32">
        <v>7174</v>
      </c>
      <c r="E716" s="113"/>
      <c r="F716" s="32">
        <v>12432</v>
      </c>
      <c r="G716" s="32">
        <v>6277</v>
      </c>
      <c r="H716" s="32">
        <v>6155</v>
      </c>
      <c r="I716" s="113"/>
      <c r="J716" s="32">
        <v>2022</v>
      </c>
      <c r="K716" s="32">
        <v>1003</v>
      </c>
      <c r="L716" s="32">
        <v>1019</v>
      </c>
    </row>
    <row r="717" spans="1:27">
      <c r="A717" s="145" t="s">
        <v>11</v>
      </c>
      <c r="B717" s="32">
        <v>45241</v>
      </c>
      <c r="C717" s="32">
        <v>23161</v>
      </c>
      <c r="D717" s="32">
        <v>22080</v>
      </c>
      <c r="E717" s="113"/>
      <c r="F717" s="32">
        <v>44291</v>
      </c>
      <c r="G717" s="32">
        <v>22559</v>
      </c>
      <c r="H717" s="32">
        <v>21732</v>
      </c>
      <c r="I717" s="113"/>
      <c r="J717" s="52">
        <v>950</v>
      </c>
      <c r="K717" s="52">
        <v>602</v>
      </c>
      <c r="L717" s="52">
        <v>348</v>
      </c>
    </row>
    <row r="718" spans="1:27">
      <c r="A718" s="136" t="s">
        <v>124</v>
      </c>
      <c r="B718" s="32">
        <v>73959</v>
      </c>
      <c r="C718" s="32">
        <v>37902</v>
      </c>
      <c r="D718" s="32">
        <v>36057</v>
      </c>
      <c r="F718" s="32">
        <v>72101</v>
      </c>
      <c r="G718" s="32">
        <v>37015</v>
      </c>
      <c r="H718" s="32">
        <v>35086</v>
      </c>
      <c r="J718" s="32">
        <v>1858</v>
      </c>
      <c r="K718" s="52">
        <v>887</v>
      </c>
      <c r="L718" s="52">
        <v>971</v>
      </c>
    </row>
    <row r="719" spans="1:27">
      <c r="A719" s="145" t="s">
        <v>10</v>
      </c>
      <c r="B719" s="32">
        <v>23806</v>
      </c>
      <c r="C719" s="32">
        <v>11867</v>
      </c>
      <c r="D719" s="32">
        <v>11939</v>
      </c>
      <c r="E719" s="113"/>
      <c r="F719" s="32">
        <v>22216</v>
      </c>
      <c r="G719" s="32">
        <v>11115</v>
      </c>
      <c r="H719" s="32">
        <v>11101</v>
      </c>
      <c r="I719" s="113"/>
      <c r="J719" s="32">
        <v>1590</v>
      </c>
      <c r="K719" s="52">
        <v>752</v>
      </c>
      <c r="L719" s="52">
        <v>838</v>
      </c>
    </row>
    <row r="720" spans="1:27">
      <c r="A720" s="145" t="s">
        <v>11</v>
      </c>
      <c r="B720" s="32">
        <v>50153</v>
      </c>
      <c r="C720" s="32">
        <v>26035</v>
      </c>
      <c r="D720" s="32">
        <v>24118</v>
      </c>
      <c r="E720" s="113"/>
      <c r="F720" s="32">
        <v>49885</v>
      </c>
      <c r="G720" s="32">
        <v>25900</v>
      </c>
      <c r="H720" s="32">
        <v>23985</v>
      </c>
      <c r="I720" s="113"/>
      <c r="J720" s="52">
        <v>268</v>
      </c>
      <c r="K720" s="52">
        <v>135</v>
      </c>
      <c r="L720" s="52">
        <v>133</v>
      </c>
    </row>
    <row r="721" spans="1:12">
      <c r="A721" s="136" t="s">
        <v>323</v>
      </c>
      <c r="B721" s="32">
        <v>110435</v>
      </c>
      <c r="C721" s="32">
        <v>56186</v>
      </c>
      <c r="D721" s="32">
        <v>54249</v>
      </c>
      <c r="F721" s="32">
        <v>108010</v>
      </c>
      <c r="G721" s="32">
        <v>55082</v>
      </c>
      <c r="H721" s="32">
        <v>52928</v>
      </c>
      <c r="J721" s="32">
        <v>2425</v>
      </c>
      <c r="K721" s="32">
        <v>1104</v>
      </c>
      <c r="L721" s="32">
        <v>1321</v>
      </c>
    </row>
    <row r="722" spans="1:12">
      <c r="A722" s="145" t="s">
        <v>10</v>
      </c>
      <c r="B722" s="32">
        <v>34550</v>
      </c>
      <c r="C722" s="32">
        <v>17073</v>
      </c>
      <c r="D722" s="32">
        <v>17477</v>
      </c>
      <c r="E722" s="113"/>
      <c r="F722" s="32">
        <v>32625</v>
      </c>
      <c r="G722" s="32">
        <v>16205</v>
      </c>
      <c r="H722" s="32">
        <v>16420</v>
      </c>
      <c r="I722" s="113"/>
      <c r="J722" s="32">
        <v>1925</v>
      </c>
      <c r="K722" s="52">
        <v>868</v>
      </c>
      <c r="L722" s="32">
        <v>1057</v>
      </c>
    </row>
    <row r="723" spans="1:12">
      <c r="A723" s="145" t="s">
        <v>11</v>
      </c>
      <c r="B723" s="32">
        <v>75885</v>
      </c>
      <c r="C723" s="32">
        <v>39113</v>
      </c>
      <c r="D723" s="32">
        <v>36772</v>
      </c>
      <c r="E723" s="113"/>
      <c r="F723" s="32">
        <v>75385</v>
      </c>
      <c r="G723" s="32">
        <v>38877</v>
      </c>
      <c r="H723" s="32">
        <v>36508</v>
      </c>
      <c r="I723" s="113"/>
      <c r="J723" s="52">
        <v>500</v>
      </c>
      <c r="K723" s="52">
        <v>236</v>
      </c>
      <c r="L723" s="52">
        <v>264</v>
      </c>
    </row>
    <row r="724" spans="1:12">
      <c r="A724" s="136" t="s">
        <v>324</v>
      </c>
      <c r="B724" s="32">
        <v>61128</v>
      </c>
      <c r="C724" s="32">
        <v>31209</v>
      </c>
      <c r="D724" s="32">
        <v>29919</v>
      </c>
      <c r="F724" s="32">
        <v>59200</v>
      </c>
      <c r="G724" s="32">
        <v>30080</v>
      </c>
      <c r="H724" s="32">
        <v>29120</v>
      </c>
      <c r="J724" s="32">
        <v>1928</v>
      </c>
      <c r="K724" s="32">
        <v>1129</v>
      </c>
      <c r="L724" s="52">
        <v>799</v>
      </c>
    </row>
    <row r="725" spans="1:12">
      <c r="A725" s="145" t="s">
        <v>10</v>
      </c>
      <c r="B725" s="32">
        <v>14619</v>
      </c>
      <c r="C725" s="32">
        <v>7373</v>
      </c>
      <c r="D725" s="32">
        <v>7246</v>
      </c>
      <c r="E725" s="113"/>
      <c r="F725" s="32">
        <v>13006</v>
      </c>
      <c r="G725" s="32">
        <v>6364</v>
      </c>
      <c r="H725" s="32">
        <v>6642</v>
      </c>
      <c r="I725" s="113"/>
      <c r="J725" s="32">
        <v>1613</v>
      </c>
      <c r="K725" s="32">
        <v>1009</v>
      </c>
      <c r="L725" s="52">
        <v>604</v>
      </c>
    </row>
    <row r="726" spans="1:12">
      <c r="A726" s="145" t="s">
        <v>11</v>
      </c>
      <c r="B726" s="32">
        <v>46509</v>
      </c>
      <c r="C726" s="32">
        <v>23836</v>
      </c>
      <c r="D726" s="32">
        <v>22673</v>
      </c>
      <c r="E726" s="113"/>
      <c r="F726" s="32">
        <v>46194</v>
      </c>
      <c r="G726" s="32">
        <v>23716</v>
      </c>
      <c r="H726" s="32">
        <v>22478</v>
      </c>
      <c r="I726" s="113"/>
      <c r="J726" s="52">
        <v>315</v>
      </c>
      <c r="K726" s="52">
        <v>120</v>
      </c>
      <c r="L726" s="52">
        <v>195</v>
      </c>
    </row>
    <row r="727" spans="1:12">
      <c r="A727" s="136" t="s">
        <v>125</v>
      </c>
      <c r="B727" s="32">
        <v>79934</v>
      </c>
      <c r="C727" s="32">
        <v>40367</v>
      </c>
      <c r="D727" s="32">
        <v>39567</v>
      </c>
      <c r="F727" s="32">
        <v>79635</v>
      </c>
      <c r="G727" s="32">
        <v>40253</v>
      </c>
      <c r="H727" s="32">
        <v>39382</v>
      </c>
      <c r="J727" s="52">
        <v>299</v>
      </c>
      <c r="K727" s="52">
        <v>114</v>
      </c>
      <c r="L727" s="52">
        <v>185</v>
      </c>
    </row>
    <row r="728" spans="1:12">
      <c r="A728" s="145" t="s">
        <v>10</v>
      </c>
      <c r="B728" s="32">
        <v>24030</v>
      </c>
      <c r="C728" s="32">
        <v>11962</v>
      </c>
      <c r="D728" s="32">
        <v>12068</v>
      </c>
      <c r="E728" s="113"/>
      <c r="F728" s="32">
        <v>23835</v>
      </c>
      <c r="G728" s="32">
        <v>11891</v>
      </c>
      <c r="H728" s="32">
        <v>11944</v>
      </c>
      <c r="I728" s="113"/>
      <c r="J728" s="52">
        <v>195</v>
      </c>
      <c r="K728" s="52">
        <v>71</v>
      </c>
      <c r="L728" s="52">
        <v>124</v>
      </c>
    </row>
    <row r="729" spans="1:12">
      <c r="A729" s="145" t="s">
        <v>11</v>
      </c>
      <c r="B729" s="32">
        <v>55904</v>
      </c>
      <c r="C729" s="32">
        <v>28405</v>
      </c>
      <c r="D729" s="32">
        <v>27499</v>
      </c>
      <c r="E729" s="113"/>
      <c r="F729" s="32">
        <v>55800</v>
      </c>
      <c r="G729" s="32">
        <v>28362</v>
      </c>
      <c r="H729" s="32">
        <v>27438</v>
      </c>
      <c r="I729" s="113"/>
      <c r="J729" s="52">
        <v>104</v>
      </c>
      <c r="K729" s="52">
        <v>43</v>
      </c>
      <c r="L729" s="52">
        <v>61</v>
      </c>
    </row>
    <row r="730" spans="1:12">
      <c r="A730" s="136" t="s">
        <v>325</v>
      </c>
      <c r="B730" s="32">
        <v>135936</v>
      </c>
      <c r="C730" s="32">
        <v>68143</v>
      </c>
      <c r="D730" s="32">
        <v>67793</v>
      </c>
      <c r="F730" s="32">
        <v>134194</v>
      </c>
      <c r="G730" s="32">
        <v>67266</v>
      </c>
      <c r="H730" s="32">
        <v>66928</v>
      </c>
      <c r="J730" s="32">
        <v>1742</v>
      </c>
      <c r="K730" s="52">
        <v>877</v>
      </c>
      <c r="L730" s="52">
        <v>865</v>
      </c>
    </row>
    <row r="731" spans="1:12">
      <c r="A731" s="145" t="s">
        <v>10</v>
      </c>
      <c r="B731" s="32">
        <v>38916</v>
      </c>
      <c r="C731" s="32">
        <v>19106</v>
      </c>
      <c r="D731" s="32">
        <v>19810</v>
      </c>
      <c r="E731" s="113"/>
      <c r="F731" s="32">
        <v>37190</v>
      </c>
      <c r="G731" s="32">
        <v>18237</v>
      </c>
      <c r="H731" s="32">
        <v>18953</v>
      </c>
      <c r="I731" s="113"/>
      <c r="J731" s="32">
        <v>1726</v>
      </c>
      <c r="K731" s="52">
        <v>869</v>
      </c>
      <c r="L731" s="52">
        <v>857</v>
      </c>
    </row>
    <row r="732" spans="1:12">
      <c r="A732" s="145" t="s">
        <v>11</v>
      </c>
      <c r="B732" s="32">
        <v>97020</v>
      </c>
      <c r="C732" s="32">
        <v>49037</v>
      </c>
      <c r="D732" s="32">
        <v>47983</v>
      </c>
      <c r="E732" s="113"/>
      <c r="F732" s="32">
        <v>97004</v>
      </c>
      <c r="G732" s="32">
        <v>49029</v>
      </c>
      <c r="H732" s="32">
        <v>47975</v>
      </c>
      <c r="I732" s="113"/>
      <c r="J732" s="52">
        <v>16</v>
      </c>
      <c r="K732" s="52">
        <v>8</v>
      </c>
      <c r="L732" s="52">
        <v>8</v>
      </c>
    </row>
    <row r="733" spans="1:12">
      <c r="A733" s="136" t="s">
        <v>126</v>
      </c>
      <c r="B733" s="32">
        <v>126096</v>
      </c>
      <c r="C733" s="32">
        <v>62622</v>
      </c>
      <c r="D733" s="32">
        <v>63474</v>
      </c>
      <c r="F733" s="32">
        <v>125251</v>
      </c>
      <c r="G733" s="32">
        <v>62230</v>
      </c>
      <c r="H733" s="32">
        <v>63021</v>
      </c>
      <c r="J733" s="52">
        <v>845</v>
      </c>
      <c r="K733" s="52">
        <v>392</v>
      </c>
      <c r="L733" s="52">
        <v>453</v>
      </c>
    </row>
    <row r="734" spans="1:12">
      <c r="A734" s="145" t="s">
        <v>10</v>
      </c>
      <c r="B734" s="32">
        <v>66900</v>
      </c>
      <c r="C734" s="32">
        <v>32955</v>
      </c>
      <c r="D734" s="32">
        <v>33945</v>
      </c>
      <c r="E734" s="113"/>
      <c r="F734" s="32">
        <v>66085</v>
      </c>
      <c r="G734" s="32">
        <v>32569</v>
      </c>
      <c r="H734" s="32">
        <v>33516</v>
      </c>
      <c r="I734" s="113"/>
      <c r="J734" s="52">
        <v>815</v>
      </c>
      <c r="K734" s="52">
        <v>386</v>
      </c>
      <c r="L734" s="52">
        <v>429</v>
      </c>
    </row>
    <row r="735" spans="1:12" s="113" customFormat="1">
      <c r="A735" s="145" t="s">
        <v>11</v>
      </c>
      <c r="B735" s="32">
        <v>59196</v>
      </c>
      <c r="C735" s="32">
        <v>29667</v>
      </c>
      <c r="D735" s="32">
        <v>29529</v>
      </c>
      <c r="F735" s="32">
        <v>59166</v>
      </c>
      <c r="G735" s="32">
        <v>29661</v>
      </c>
      <c r="H735" s="32">
        <v>29505</v>
      </c>
      <c r="J735" s="52">
        <v>30</v>
      </c>
      <c r="K735" s="52">
        <v>6</v>
      </c>
      <c r="L735" s="52">
        <v>24</v>
      </c>
    </row>
    <row r="736" spans="1:12">
      <c r="A736" s="140" t="s">
        <v>192</v>
      </c>
      <c r="B736" s="32">
        <v>28238</v>
      </c>
      <c r="C736" s="32">
        <v>14453</v>
      </c>
      <c r="D736" s="32">
        <v>13785</v>
      </c>
      <c r="F736" s="32">
        <v>27103</v>
      </c>
      <c r="G736" s="32">
        <v>13597</v>
      </c>
      <c r="H736" s="32">
        <v>13506</v>
      </c>
      <c r="J736" s="32">
        <v>1135</v>
      </c>
      <c r="K736" s="52">
        <v>856</v>
      </c>
      <c r="L736" s="52">
        <v>279</v>
      </c>
    </row>
    <row r="737" spans="1:27">
      <c r="A737" s="145" t="s">
        <v>10</v>
      </c>
      <c r="B737" s="148">
        <v>0</v>
      </c>
      <c r="C737" s="148">
        <v>0</v>
      </c>
      <c r="D737" s="148">
        <v>0</v>
      </c>
      <c r="E737" s="148"/>
      <c r="F737" s="148">
        <v>0</v>
      </c>
      <c r="G737" s="148">
        <v>0</v>
      </c>
      <c r="H737" s="148">
        <v>0</v>
      </c>
      <c r="I737" s="148">
        <v>0</v>
      </c>
      <c r="J737" s="148">
        <v>0</v>
      </c>
      <c r="K737" s="148">
        <v>0</v>
      </c>
      <c r="L737" s="148">
        <v>0</v>
      </c>
    </row>
    <row r="738" spans="1:27">
      <c r="A738" s="162" t="s">
        <v>11</v>
      </c>
      <c r="B738" s="56">
        <v>28238</v>
      </c>
      <c r="C738" s="56">
        <v>14453</v>
      </c>
      <c r="D738" s="56">
        <v>13785</v>
      </c>
      <c r="E738" s="81"/>
      <c r="F738" s="56">
        <v>27103</v>
      </c>
      <c r="G738" s="56">
        <v>13597</v>
      </c>
      <c r="H738" s="56">
        <v>13506</v>
      </c>
      <c r="I738" s="81"/>
      <c r="J738" s="56">
        <v>1135</v>
      </c>
      <c r="K738" s="81">
        <v>856</v>
      </c>
      <c r="L738" s="81">
        <v>279</v>
      </c>
    </row>
    <row r="742" spans="1:27">
      <c r="A742" s="145" t="s">
        <v>142</v>
      </c>
    </row>
    <row r="743" spans="1:27" ht="14.25" customHeight="1">
      <c r="A743" s="130" t="s">
        <v>154</v>
      </c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</row>
    <row r="744" spans="1:27" ht="14.25" customHeight="1">
      <c r="A744" s="207" t="s">
        <v>146</v>
      </c>
      <c r="B744" s="188" t="s">
        <v>19</v>
      </c>
      <c r="C744" s="188"/>
      <c r="D744" s="188"/>
      <c r="E744" s="132"/>
      <c r="F744" s="188" t="s">
        <v>8</v>
      </c>
      <c r="G744" s="188"/>
      <c r="H744" s="188"/>
      <c r="I744" s="133"/>
      <c r="J744" s="189" t="s">
        <v>7</v>
      </c>
      <c r="K744" s="189"/>
      <c r="L744" s="189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</row>
    <row r="745" spans="1:27" ht="14.25" customHeight="1">
      <c r="A745" s="204"/>
      <c r="B745" s="134" t="s">
        <v>20</v>
      </c>
      <c r="C745" s="135" t="s">
        <v>21</v>
      </c>
      <c r="D745" s="135" t="s">
        <v>22</v>
      </c>
      <c r="E745" s="135"/>
      <c r="F745" s="134" t="s">
        <v>20</v>
      </c>
      <c r="G745" s="135" t="s">
        <v>21</v>
      </c>
      <c r="H745" s="135" t="s">
        <v>22</v>
      </c>
      <c r="I745" s="135"/>
      <c r="J745" s="135" t="s">
        <v>20</v>
      </c>
      <c r="K745" s="135" t="s">
        <v>3</v>
      </c>
      <c r="L745" s="135" t="s">
        <v>4</v>
      </c>
    </row>
    <row r="746" spans="1:27" s="139" customFormat="1" ht="14.25" customHeight="1">
      <c r="A746" s="169" t="s">
        <v>145</v>
      </c>
      <c r="B746" s="175">
        <f>B747+B750+B753+B756+B759+B762+B765+B768+B771+B774+B783+B786+B789+B792+B795+B798</f>
        <v>2310939</v>
      </c>
      <c r="C746" s="175">
        <f t="shared" ref="C746:L746" si="18">C747+C750+C753+C756+C759+C762+C765+C768+C771+C774+C783+C786+C789+C792+C795+C798</f>
        <v>1141705</v>
      </c>
      <c r="D746" s="175">
        <f t="shared" si="18"/>
        <v>1169234</v>
      </c>
      <c r="E746" s="175"/>
      <c r="F746" s="175">
        <f t="shared" si="18"/>
        <v>2275197</v>
      </c>
      <c r="G746" s="175">
        <f t="shared" si="18"/>
        <v>1123217</v>
      </c>
      <c r="H746" s="175">
        <f t="shared" si="18"/>
        <v>1151980</v>
      </c>
      <c r="I746" s="175">
        <f t="shared" si="18"/>
        <v>0</v>
      </c>
      <c r="J746" s="175">
        <f t="shared" si="18"/>
        <v>35742</v>
      </c>
      <c r="K746" s="175">
        <f t="shared" si="18"/>
        <v>18488</v>
      </c>
      <c r="L746" s="175">
        <f t="shared" si="18"/>
        <v>17254</v>
      </c>
    </row>
    <row r="747" spans="1:27">
      <c r="A747" s="140" t="s">
        <v>191</v>
      </c>
      <c r="B747" s="32">
        <v>126213</v>
      </c>
      <c r="C747" s="32">
        <v>62881</v>
      </c>
      <c r="D747" s="32">
        <v>63332</v>
      </c>
      <c r="F747" s="32">
        <v>125329</v>
      </c>
      <c r="G747" s="32">
        <v>62333</v>
      </c>
      <c r="H747" s="32">
        <v>62996</v>
      </c>
      <c r="J747" s="52">
        <v>884</v>
      </c>
      <c r="K747" s="52">
        <v>548</v>
      </c>
      <c r="L747" s="52">
        <v>336</v>
      </c>
    </row>
    <row r="748" spans="1:27">
      <c r="A748" s="145" t="s">
        <v>10</v>
      </c>
      <c r="B748" s="32">
        <v>18883</v>
      </c>
      <c r="C748" s="32">
        <v>9331</v>
      </c>
      <c r="D748" s="32">
        <v>9552</v>
      </c>
      <c r="E748" s="113"/>
      <c r="F748" s="32">
        <v>18107</v>
      </c>
      <c r="G748" s="32">
        <v>8820</v>
      </c>
      <c r="H748" s="32">
        <v>9287</v>
      </c>
      <c r="I748" s="113"/>
      <c r="J748" s="52">
        <v>776</v>
      </c>
      <c r="K748" s="52">
        <v>511</v>
      </c>
      <c r="L748" s="52">
        <v>265</v>
      </c>
    </row>
    <row r="749" spans="1:27">
      <c r="A749" s="145" t="s">
        <v>11</v>
      </c>
      <c r="B749" s="32">
        <v>107330</v>
      </c>
      <c r="C749" s="32">
        <v>53550</v>
      </c>
      <c r="D749" s="32">
        <v>53780</v>
      </c>
      <c r="E749" s="113"/>
      <c r="F749" s="32">
        <v>107222</v>
      </c>
      <c r="G749" s="32">
        <v>53513</v>
      </c>
      <c r="H749" s="32">
        <v>53709</v>
      </c>
      <c r="I749" s="113"/>
      <c r="J749" s="52">
        <v>108</v>
      </c>
      <c r="K749" s="52">
        <v>37</v>
      </c>
      <c r="L749" s="52">
        <v>71</v>
      </c>
    </row>
    <row r="750" spans="1:27">
      <c r="A750" s="140" t="s">
        <v>190</v>
      </c>
      <c r="B750" s="32">
        <v>106374</v>
      </c>
      <c r="C750" s="32">
        <v>52511</v>
      </c>
      <c r="D750" s="32">
        <v>53863</v>
      </c>
      <c r="E750" s="113"/>
      <c r="F750" s="32">
        <v>105780</v>
      </c>
      <c r="G750" s="32">
        <v>52139</v>
      </c>
      <c r="H750" s="32">
        <v>53641</v>
      </c>
      <c r="I750" s="113"/>
      <c r="J750" s="52">
        <v>594</v>
      </c>
      <c r="K750" s="52">
        <v>372</v>
      </c>
      <c r="L750" s="52">
        <v>222</v>
      </c>
    </row>
    <row r="751" spans="1:27">
      <c r="A751" s="145" t="s">
        <v>10</v>
      </c>
      <c r="B751" s="32">
        <v>22363</v>
      </c>
      <c r="C751" s="32">
        <v>10980</v>
      </c>
      <c r="D751" s="32">
        <v>11383</v>
      </c>
      <c r="E751" s="113"/>
      <c r="F751" s="32">
        <v>21775</v>
      </c>
      <c r="G751" s="32">
        <v>10613</v>
      </c>
      <c r="H751" s="32">
        <v>11162</v>
      </c>
      <c r="I751" s="113"/>
      <c r="J751" s="52">
        <v>588</v>
      </c>
      <c r="K751" s="52">
        <v>367</v>
      </c>
      <c r="L751" s="52">
        <v>221</v>
      </c>
    </row>
    <row r="752" spans="1:27">
      <c r="A752" s="145" t="s">
        <v>11</v>
      </c>
      <c r="B752" s="32">
        <v>84011</v>
      </c>
      <c r="C752" s="32">
        <v>41531</v>
      </c>
      <c r="D752" s="32">
        <v>42480</v>
      </c>
      <c r="E752" s="113"/>
      <c r="F752" s="32">
        <v>84005</v>
      </c>
      <c r="G752" s="32">
        <v>41526</v>
      </c>
      <c r="H752" s="32">
        <v>42479</v>
      </c>
      <c r="I752" s="113"/>
      <c r="J752" s="52">
        <v>6</v>
      </c>
      <c r="K752" s="52">
        <v>5</v>
      </c>
      <c r="L752" s="52">
        <v>1</v>
      </c>
    </row>
    <row r="753" spans="1:12">
      <c r="A753" s="147" t="s">
        <v>109</v>
      </c>
      <c r="B753" s="32">
        <v>188680</v>
      </c>
      <c r="C753" s="32">
        <v>92279</v>
      </c>
      <c r="D753" s="32">
        <v>96401</v>
      </c>
      <c r="E753" s="113"/>
      <c r="F753" s="32">
        <v>186949</v>
      </c>
      <c r="G753" s="32">
        <v>91273</v>
      </c>
      <c r="H753" s="32">
        <v>95676</v>
      </c>
      <c r="I753" s="113"/>
      <c r="J753" s="32">
        <v>1731</v>
      </c>
      <c r="K753" s="32">
        <v>1006</v>
      </c>
      <c r="L753" s="52">
        <v>725</v>
      </c>
    </row>
    <row r="754" spans="1:12">
      <c r="A754" s="145" t="s">
        <v>10</v>
      </c>
      <c r="B754" s="32">
        <v>57587</v>
      </c>
      <c r="C754" s="32">
        <v>28099</v>
      </c>
      <c r="D754" s="32">
        <v>29488</v>
      </c>
      <c r="E754" s="113"/>
      <c r="F754" s="32">
        <v>56079</v>
      </c>
      <c r="G754" s="32">
        <v>27206</v>
      </c>
      <c r="H754" s="32">
        <v>28873</v>
      </c>
      <c r="I754" s="113"/>
      <c r="J754" s="32">
        <v>1508</v>
      </c>
      <c r="K754" s="52">
        <v>893</v>
      </c>
      <c r="L754" s="52">
        <v>615</v>
      </c>
    </row>
    <row r="755" spans="1:12">
      <c r="A755" s="145" t="s">
        <v>11</v>
      </c>
      <c r="B755" s="32">
        <v>131093</v>
      </c>
      <c r="C755" s="32">
        <v>64180</v>
      </c>
      <c r="D755" s="32">
        <v>66913</v>
      </c>
      <c r="E755" s="113"/>
      <c r="F755" s="32">
        <v>130870</v>
      </c>
      <c r="G755" s="32">
        <v>64067</v>
      </c>
      <c r="H755" s="32">
        <v>66803</v>
      </c>
      <c r="I755" s="113"/>
      <c r="J755" s="52">
        <v>223</v>
      </c>
      <c r="K755" s="52">
        <v>113</v>
      </c>
      <c r="L755" s="52">
        <v>110</v>
      </c>
    </row>
    <row r="756" spans="1:12">
      <c r="A756" s="140" t="s">
        <v>189</v>
      </c>
      <c r="B756" s="32">
        <v>82846</v>
      </c>
      <c r="C756" s="32">
        <v>40879</v>
      </c>
      <c r="D756" s="32">
        <v>41967</v>
      </c>
      <c r="E756" s="113"/>
      <c r="F756" s="32">
        <v>81925</v>
      </c>
      <c r="G756" s="32">
        <v>40502</v>
      </c>
      <c r="H756" s="32">
        <v>41423</v>
      </c>
      <c r="I756" s="113"/>
      <c r="J756" s="52">
        <v>921</v>
      </c>
      <c r="K756" s="52">
        <v>377</v>
      </c>
      <c r="L756" s="52">
        <v>544</v>
      </c>
    </row>
    <row r="757" spans="1:12">
      <c r="A757" s="145" t="s">
        <v>10</v>
      </c>
      <c r="B757" s="32">
        <v>22238</v>
      </c>
      <c r="C757" s="32">
        <v>10933</v>
      </c>
      <c r="D757" s="32">
        <v>11305</v>
      </c>
      <c r="E757" s="113"/>
      <c r="F757" s="32">
        <v>21462</v>
      </c>
      <c r="G757" s="32">
        <v>10595</v>
      </c>
      <c r="H757" s="32">
        <v>10867</v>
      </c>
      <c r="I757" s="113"/>
      <c r="J757" s="52">
        <v>776</v>
      </c>
      <c r="K757" s="52">
        <v>338</v>
      </c>
      <c r="L757" s="52">
        <v>438</v>
      </c>
    </row>
    <row r="758" spans="1:12">
      <c r="A758" s="145" t="s">
        <v>11</v>
      </c>
      <c r="B758" s="32">
        <v>60608</v>
      </c>
      <c r="C758" s="32">
        <v>29946</v>
      </c>
      <c r="D758" s="32">
        <v>30662</v>
      </c>
      <c r="E758" s="113"/>
      <c r="F758" s="32">
        <v>60463</v>
      </c>
      <c r="G758" s="32">
        <v>29907</v>
      </c>
      <c r="H758" s="32">
        <v>30556</v>
      </c>
      <c r="I758" s="113"/>
      <c r="J758" s="52">
        <v>145</v>
      </c>
      <c r="K758" s="52">
        <v>39</v>
      </c>
      <c r="L758" s="52">
        <v>106</v>
      </c>
    </row>
    <row r="759" spans="1:12">
      <c r="A759" s="140" t="s">
        <v>282</v>
      </c>
      <c r="B759" s="32">
        <v>74805</v>
      </c>
      <c r="C759" s="32">
        <v>36941</v>
      </c>
      <c r="D759" s="32">
        <v>37864</v>
      </c>
      <c r="E759" s="113"/>
      <c r="F759" s="32">
        <v>74171</v>
      </c>
      <c r="G759" s="32">
        <v>36680</v>
      </c>
      <c r="H759" s="32">
        <v>37491</v>
      </c>
      <c r="I759" s="113"/>
      <c r="J759" s="52">
        <v>634</v>
      </c>
      <c r="K759" s="52">
        <v>261</v>
      </c>
      <c r="L759" s="52">
        <v>373</v>
      </c>
    </row>
    <row r="760" spans="1:12">
      <c r="A760" s="145" t="s">
        <v>10</v>
      </c>
      <c r="B760" s="32">
        <v>10615</v>
      </c>
      <c r="C760" s="32">
        <v>5174</v>
      </c>
      <c r="D760" s="32">
        <v>5441</v>
      </c>
      <c r="E760" s="113"/>
      <c r="F760" s="32">
        <v>10303</v>
      </c>
      <c r="G760" s="32">
        <v>5015</v>
      </c>
      <c r="H760" s="32">
        <v>5288</v>
      </c>
      <c r="I760" s="113"/>
      <c r="J760" s="52">
        <v>312</v>
      </c>
      <c r="K760" s="52">
        <v>159</v>
      </c>
      <c r="L760" s="52">
        <v>153</v>
      </c>
    </row>
    <row r="761" spans="1:12">
      <c r="A761" s="145" t="s">
        <v>11</v>
      </c>
      <c r="B761" s="32">
        <v>64190</v>
      </c>
      <c r="C761" s="32">
        <v>31767</v>
      </c>
      <c r="D761" s="32">
        <v>32423</v>
      </c>
      <c r="E761" s="113"/>
      <c r="F761" s="32">
        <v>63868</v>
      </c>
      <c r="G761" s="32">
        <v>31665</v>
      </c>
      <c r="H761" s="32">
        <v>32203</v>
      </c>
      <c r="I761" s="113"/>
      <c r="J761" s="52">
        <v>322</v>
      </c>
      <c r="K761" s="52">
        <v>102</v>
      </c>
      <c r="L761" s="52">
        <v>220</v>
      </c>
    </row>
    <row r="762" spans="1:12">
      <c r="A762" s="140" t="s">
        <v>188</v>
      </c>
      <c r="B762" s="32">
        <v>95683</v>
      </c>
      <c r="C762" s="32">
        <v>47172</v>
      </c>
      <c r="D762" s="32">
        <v>48511</v>
      </c>
      <c r="E762" s="113"/>
      <c r="F762" s="32">
        <v>94486</v>
      </c>
      <c r="G762" s="32">
        <v>46439</v>
      </c>
      <c r="H762" s="32">
        <v>48047</v>
      </c>
      <c r="I762" s="113"/>
      <c r="J762" s="32">
        <v>1197</v>
      </c>
      <c r="K762" s="52">
        <v>733</v>
      </c>
      <c r="L762" s="52">
        <v>464</v>
      </c>
    </row>
    <row r="763" spans="1:12">
      <c r="A763" s="145" t="s">
        <v>10</v>
      </c>
      <c r="B763" s="32">
        <v>10805</v>
      </c>
      <c r="C763" s="32">
        <v>5355</v>
      </c>
      <c r="D763" s="32">
        <v>5450</v>
      </c>
      <c r="E763" s="113"/>
      <c r="F763" s="32">
        <v>10132</v>
      </c>
      <c r="G763" s="32">
        <v>4943</v>
      </c>
      <c r="H763" s="32">
        <v>5189</v>
      </c>
      <c r="I763" s="113"/>
      <c r="J763" s="52">
        <v>673</v>
      </c>
      <c r="K763" s="52">
        <v>412</v>
      </c>
      <c r="L763" s="52">
        <v>261</v>
      </c>
    </row>
    <row r="764" spans="1:12">
      <c r="A764" s="145" t="s">
        <v>11</v>
      </c>
      <c r="B764" s="32">
        <v>84878</v>
      </c>
      <c r="C764" s="32">
        <v>41817</v>
      </c>
      <c r="D764" s="32">
        <v>43061</v>
      </c>
      <c r="E764" s="113"/>
      <c r="F764" s="32">
        <v>84354</v>
      </c>
      <c r="G764" s="32">
        <v>41496</v>
      </c>
      <c r="H764" s="32">
        <v>42858</v>
      </c>
      <c r="I764" s="113"/>
      <c r="J764" s="52">
        <v>524</v>
      </c>
      <c r="K764" s="52">
        <v>321</v>
      </c>
      <c r="L764" s="52">
        <v>203</v>
      </c>
    </row>
    <row r="765" spans="1:12">
      <c r="A765" s="136" t="s">
        <v>110</v>
      </c>
      <c r="B765" s="32">
        <v>154421</v>
      </c>
      <c r="C765" s="32">
        <v>76142</v>
      </c>
      <c r="D765" s="32">
        <v>78279</v>
      </c>
      <c r="E765" s="113"/>
      <c r="F765" s="32">
        <v>151467</v>
      </c>
      <c r="G765" s="32">
        <v>74585</v>
      </c>
      <c r="H765" s="32">
        <v>76882</v>
      </c>
      <c r="I765" s="113"/>
      <c r="J765" s="32">
        <v>2954</v>
      </c>
      <c r="K765" s="32">
        <v>1557</v>
      </c>
      <c r="L765" s="32">
        <v>1397</v>
      </c>
    </row>
    <row r="766" spans="1:12">
      <c r="A766" s="145" t="s">
        <v>10</v>
      </c>
      <c r="B766" s="32">
        <v>79876</v>
      </c>
      <c r="C766" s="32">
        <v>39250</v>
      </c>
      <c r="D766" s="32">
        <v>40626</v>
      </c>
      <c r="E766" s="113"/>
      <c r="F766" s="32">
        <v>76954</v>
      </c>
      <c r="G766" s="32">
        <v>37713</v>
      </c>
      <c r="H766" s="32">
        <v>39241</v>
      </c>
      <c r="I766" s="113"/>
      <c r="J766" s="32">
        <v>2922</v>
      </c>
      <c r="K766" s="32">
        <v>1537</v>
      </c>
      <c r="L766" s="32">
        <v>1385</v>
      </c>
    </row>
    <row r="767" spans="1:12">
      <c r="A767" s="145" t="s">
        <v>11</v>
      </c>
      <c r="B767" s="32">
        <v>74545</v>
      </c>
      <c r="C767" s="32">
        <v>36892</v>
      </c>
      <c r="D767" s="32">
        <v>37653</v>
      </c>
      <c r="E767" s="113"/>
      <c r="F767" s="32">
        <v>74513</v>
      </c>
      <c r="G767" s="32">
        <v>36872</v>
      </c>
      <c r="H767" s="32">
        <v>37641</v>
      </c>
      <c r="I767" s="113"/>
      <c r="J767" s="52">
        <v>32</v>
      </c>
      <c r="K767" s="52">
        <v>20</v>
      </c>
      <c r="L767" s="52">
        <v>12</v>
      </c>
    </row>
    <row r="768" spans="1:12">
      <c r="A768" s="136" t="s">
        <v>111</v>
      </c>
      <c r="B768" s="32">
        <v>94930</v>
      </c>
      <c r="C768" s="32">
        <v>47162</v>
      </c>
      <c r="D768" s="32">
        <v>47768</v>
      </c>
      <c r="E768" s="113"/>
      <c r="F768" s="32">
        <v>94838</v>
      </c>
      <c r="G768" s="32">
        <v>47100</v>
      </c>
      <c r="H768" s="32">
        <v>47738</v>
      </c>
      <c r="I768" s="113"/>
      <c r="J768" s="52">
        <v>92</v>
      </c>
      <c r="K768" s="52">
        <v>62</v>
      </c>
      <c r="L768" s="52">
        <v>30</v>
      </c>
    </row>
    <row r="769" spans="1:12">
      <c r="A769" s="145" t="s">
        <v>10</v>
      </c>
      <c r="B769" s="32">
        <v>9886</v>
      </c>
      <c r="C769" s="32">
        <v>4890</v>
      </c>
      <c r="D769" s="32">
        <v>4996</v>
      </c>
      <c r="E769" s="113"/>
      <c r="F769" s="32">
        <v>9809</v>
      </c>
      <c r="G769" s="32">
        <v>4839</v>
      </c>
      <c r="H769" s="32">
        <v>4970</v>
      </c>
      <c r="I769" s="113"/>
      <c r="J769" s="52">
        <v>77</v>
      </c>
      <c r="K769" s="52">
        <v>51</v>
      </c>
      <c r="L769" s="52">
        <v>26</v>
      </c>
    </row>
    <row r="770" spans="1:12">
      <c r="A770" s="145" t="s">
        <v>11</v>
      </c>
      <c r="B770" s="32">
        <v>85044</v>
      </c>
      <c r="C770" s="32">
        <v>42272</v>
      </c>
      <c r="D770" s="32">
        <v>42772</v>
      </c>
      <c r="E770" s="113"/>
      <c r="F770" s="32">
        <v>85029</v>
      </c>
      <c r="G770" s="32">
        <v>42261</v>
      </c>
      <c r="H770" s="32">
        <v>42768</v>
      </c>
      <c r="I770" s="113"/>
      <c r="J770" s="52">
        <v>15</v>
      </c>
      <c r="K770" s="52">
        <v>11</v>
      </c>
      <c r="L770" s="52">
        <v>4</v>
      </c>
    </row>
    <row r="771" spans="1:12">
      <c r="A771" s="140" t="s">
        <v>187</v>
      </c>
      <c r="B771" s="32">
        <v>50767</v>
      </c>
      <c r="C771" s="32">
        <v>25257</v>
      </c>
      <c r="D771" s="32">
        <v>25510</v>
      </c>
      <c r="E771" s="113"/>
      <c r="F771" s="32">
        <v>50720</v>
      </c>
      <c r="G771" s="32">
        <v>25228</v>
      </c>
      <c r="H771" s="32">
        <v>25492</v>
      </c>
      <c r="I771" s="113"/>
      <c r="J771" s="52">
        <v>47</v>
      </c>
      <c r="K771" s="52">
        <v>29</v>
      </c>
      <c r="L771" s="52">
        <v>18</v>
      </c>
    </row>
    <row r="772" spans="1:12">
      <c r="A772" s="145" t="s">
        <v>10</v>
      </c>
      <c r="B772" s="32">
        <v>13128</v>
      </c>
      <c r="C772" s="32">
        <v>6397</v>
      </c>
      <c r="D772" s="32">
        <v>6731</v>
      </c>
      <c r="E772" s="113"/>
      <c r="F772" s="32">
        <v>13126</v>
      </c>
      <c r="G772" s="32">
        <v>6396</v>
      </c>
      <c r="H772" s="32">
        <v>6730</v>
      </c>
      <c r="I772" s="113"/>
      <c r="J772" s="52">
        <v>2</v>
      </c>
      <c r="K772" s="52">
        <v>1</v>
      </c>
      <c r="L772" s="52">
        <v>1</v>
      </c>
    </row>
    <row r="773" spans="1:12">
      <c r="A773" s="145" t="s">
        <v>11</v>
      </c>
      <c r="B773" s="32">
        <v>37639</v>
      </c>
      <c r="C773" s="32">
        <v>18860</v>
      </c>
      <c r="D773" s="32">
        <v>18779</v>
      </c>
      <c r="E773" s="113"/>
      <c r="F773" s="32">
        <v>37594</v>
      </c>
      <c r="G773" s="32">
        <v>18832</v>
      </c>
      <c r="H773" s="32">
        <v>18762</v>
      </c>
      <c r="I773" s="113"/>
      <c r="J773" s="52">
        <v>45</v>
      </c>
      <c r="K773" s="52">
        <v>28</v>
      </c>
      <c r="L773" s="52">
        <v>17</v>
      </c>
    </row>
    <row r="774" spans="1:12">
      <c r="A774" s="136" t="s">
        <v>326</v>
      </c>
      <c r="B774" s="32">
        <f>B775+B776</f>
        <v>374744</v>
      </c>
      <c r="C774" s="32">
        <f t="shared" ref="C774:L774" si="19">C775+C776</f>
        <v>185051</v>
      </c>
      <c r="D774" s="32">
        <f t="shared" si="19"/>
        <v>189693</v>
      </c>
      <c r="E774" s="32"/>
      <c r="F774" s="32">
        <f t="shared" si="19"/>
        <v>365510</v>
      </c>
      <c r="G774" s="32">
        <f t="shared" si="19"/>
        <v>180976</v>
      </c>
      <c r="H774" s="32">
        <f t="shared" si="19"/>
        <v>184534</v>
      </c>
      <c r="I774" s="32">
        <f t="shared" si="19"/>
        <v>0</v>
      </c>
      <c r="J774" s="32">
        <f t="shared" si="19"/>
        <v>9234</v>
      </c>
      <c r="K774" s="32">
        <f t="shared" si="19"/>
        <v>4075</v>
      </c>
      <c r="L774" s="32">
        <f t="shared" si="19"/>
        <v>5159</v>
      </c>
    </row>
    <row r="775" spans="1:12">
      <c r="A775" s="145" t="s">
        <v>10</v>
      </c>
      <c r="B775" s="32">
        <f>B778+B781</f>
        <v>374744</v>
      </c>
      <c r="C775" s="32">
        <f t="shared" ref="C775:L775" si="20">C778+C781</f>
        <v>185051</v>
      </c>
      <c r="D775" s="32">
        <f t="shared" si="20"/>
        <v>189693</v>
      </c>
      <c r="E775" s="32"/>
      <c r="F775" s="32">
        <f t="shared" si="20"/>
        <v>365510</v>
      </c>
      <c r="G775" s="32">
        <f t="shared" si="20"/>
        <v>180976</v>
      </c>
      <c r="H775" s="32">
        <f t="shared" si="20"/>
        <v>184534</v>
      </c>
      <c r="I775" s="32">
        <f t="shared" si="20"/>
        <v>0</v>
      </c>
      <c r="J775" s="32">
        <f t="shared" si="20"/>
        <v>9234</v>
      </c>
      <c r="K775" s="32">
        <f t="shared" si="20"/>
        <v>4075</v>
      </c>
      <c r="L775" s="32">
        <f t="shared" si="20"/>
        <v>5159</v>
      </c>
    </row>
    <row r="776" spans="1:12">
      <c r="A776" s="145" t="s">
        <v>11</v>
      </c>
      <c r="B776" s="148">
        <v>0</v>
      </c>
      <c r="C776" s="148">
        <v>0</v>
      </c>
      <c r="D776" s="148">
        <v>0</v>
      </c>
      <c r="E776" s="148"/>
      <c r="F776" s="148">
        <v>0</v>
      </c>
      <c r="G776" s="148">
        <v>0</v>
      </c>
      <c r="H776" s="148">
        <v>0</v>
      </c>
      <c r="I776" s="148">
        <v>0</v>
      </c>
      <c r="J776" s="148">
        <v>0</v>
      </c>
      <c r="K776" s="148">
        <v>0</v>
      </c>
      <c r="L776" s="148">
        <v>0</v>
      </c>
    </row>
    <row r="777" spans="1:12" s="88" customFormat="1" ht="16.2">
      <c r="A777" s="171" t="s">
        <v>112</v>
      </c>
      <c r="B777" s="42">
        <v>246766</v>
      </c>
      <c r="C777" s="42">
        <v>122635</v>
      </c>
      <c r="D777" s="42">
        <v>124131</v>
      </c>
      <c r="E777" s="190"/>
      <c r="F777" s="42">
        <v>240087</v>
      </c>
      <c r="G777" s="42">
        <v>120229</v>
      </c>
      <c r="H777" s="42">
        <v>119858</v>
      </c>
      <c r="I777" s="190"/>
      <c r="J777" s="42">
        <v>6679</v>
      </c>
      <c r="K777" s="42">
        <v>2406</v>
      </c>
      <c r="L777" s="42">
        <v>4273</v>
      </c>
    </row>
    <row r="778" spans="1:12">
      <c r="A778" s="186" t="s">
        <v>10</v>
      </c>
      <c r="B778" s="32">
        <v>246766</v>
      </c>
      <c r="C778" s="32">
        <v>122635</v>
      </c>
      <c r="D778" s="32">
        <v>124131</v>
      </c>
      <c r="E778" s="113"/>
      <c r="F778" s="32">
        <v>240087</v>
      </c>
      <c r="G778" s="32">
        <v>120229</v>
      </c>
      <c r="H778" s="32">
        <v>119858</v>
      </c>
      <c r="I778" s="113"/>
      <c r="J778" s="32">
        <v>6679</v>
      </c>
      <c r="K778" s="32">
        <v>2406</v>
      </c>
      <c r="L778" s="32">
        <v>4273</v>
      </c>
    </row>
    <row r="779" spans="1:12">
      <c r="A779" s="186" t="s">
        <v>11</v>
      </c>
      <c r="B779" s="148">
        <v>0</v>
      </c>
      <c r="C779" s="148">
        <v>0</v>
      </c>
      <c r="D779" s="148">
        <v>0</v>
      </c>
      <c r="E779" s="148"/>
      <c r="F779" s="148">
        <v>0</v>
      </c>
      <c r="G779" s="148">
        <v>0</v>
      </c>
      <c r="H779" s="148">
        <v>0</v>
      </c>
      <c r="I779" s="148">
        <v>0</v>
      </c>
      <c r="J779" s="148">
        <v>0</v>
      </c>
      <c r="K779" s="148">
        <v>0</v>
      </c>
      <c r="L779" s="148">
        <v>0</v>
      </c>
    </row>
    <row r="780" spans="1:12" s="88" customFormat="1" ht="16.2">
      <c r="A780" s="171" t="s">
        <v>113</v>
      </c>
      <c r="B780" s="42">
        <v>127978</v>
      </c>
      <c r="C780" s="42">
        <v>62416</v>
      </c>
      <c r="D780" s="42">
        <v>65562</v>
      </c>
      <c r="E780" s="190"/>
      <c r="F780" s="42">
        <v>125423</v>
      </c>
      <c r="G780" s="42">
        <v>60747</v>
      </c>
      <c r="H780" s="42">
        <v>64676</v>
      </c>
      <c r="I780" s="190"/>
      <c r="J780" s="42">
        <v>2555</v>
      </c>
      <c r="K780" s="42">
        <v>1669</v>
      </c>
      <c r="L780" s="88">
        <v>886</v>
      </c>
    </row>
    <row r="781" spans="1:12">
      <c r="A781" s="186" t="s">
        <v>10</v>
      </c>
      <c r="B781" s="32">
        <v>127978</v>
      </c>
      <c r="C781" s="32">
        <v>62416</v>
      </c>
      <c r="D781" s="32">
        <v>65562</v>
      </c>
      <c r="E781" s="113"/>
      <c r="F781" s="32">
        <v>125423</v>
      </c>
      <c r="G781" s="32">
        <v>60747</v>
      </c>
      <c r="H781" s="32">
        <v>64676</v>
      </c>
      <c r="I781" s="113"/>
      <c r="J781" s="32">
        <v>2555</v>
      </c>
      <c r="K781" s="32">
        <v>1669</v>
      </c>
      <c r="L781" s="52">
        <v>886</v>
      </c>
    </row>
    <row r="782" spans="1:12">
      <c r="A782" s="186" t="s">
        <v>11</v>
      </c>
      <c r="B782" s="148">
        <v>0</v>
      </c>
      <c r="C782" s="148">
        <v>0</v>
      </c>
      <c r="D782" s="148">
        <v>0</v>
      </c>
      <c r="E782" s="148"/>
      <c r="F782" s="148">
        <v>0</v>
      </c>
      <c r="G782" s="148">
        <v>0</v>
      </c>
      <c r="H782" s="148">
        <v>0</v>
      </c>
      <c r="I782" s="148">
        <v>0</v>
      </c>
      <c r="J782" s="148">
        <v>0</v>
      </c>
      <c r="K782" s="148">
        <v>0</v>
      </c>
      <c r="L782" s="148">
        <v>0</v>
      </c>
    </row>
    <row r="783" spans="1:12">
      <c r="A783" s="149" t="s">
        <v>114</v>
      </c>
      <c r="B783" s="32">
        <v>341711</v>
      </c>
      <c r="C783" s="32">
        <v>170199</v>
      </c>
      <c r="D783" s="32">
        <v>171512</v>
      </c>
      <c r="E783" s="113"/>
      <c r="F783" s="32">
        <v>331906</v>
      </c>
      <c r="G783" s="32">
        <v>164580</v>
      </c>
      <c r="H783" s="32">
        <v>167326</v>
      </c>
      <c r="I783" s="113"/>
      <c r="J783" s="32">
        <v>9805</v>
      </c>
      <c r="K783" s="32">
        <v>5619</v>
      </c>
      <c r="L783" s="32">
        <v>4186</v>
      </c>
    </row>
    <row r="784" spans="1:12">
      <c r="A784" s="145" t="s">
        <v>10</v>
      </c>
      <c r="B784" s="32">
        <v>278865</v>
      </c>
      <c r="C784" s="32">
        <v>138653</v>
      </c>
      <c r="D784" s="32">
        <v>140212</v>
      </c>
      <c r="E784" s="113"/>
      <c r="F784" s="32">
        <v>269930</v>
      </c>
      <c r="G784" s="32">
        <v>133563</v>
      </c>
      <c r="H784" s="32">
        <v>136367</v>
      </c>
      <c r="I784" s="113"/>
      <c r="J784" s="32">
        <v>8935</v>
      </c>
      <c r="K784" s="32">
        <v>5090</v>
      </c>
      <c r="L784" s="32">
        <v>3845</v>
      </c>
    </row>
    <row r="785" spans="1:12">
      <c r="A785" s="145" t="s">
        <v>11</v>
      </c>
      <c r="B785" s="32">
        <v>62846</v>
      </c>
      <c r="C785" s="32">
        <v>31546</v>
      </c>
      <c r="D785" s="32">
        <v>31300</v>
      </c>
      <c r="E785" s="113"/>
      <c r="F785" s="32">
        <v>61976</v>
      </c>
      <c r="G785" s="32">
        <v>31017</v>
      </c>
      <c r="H785" s="32">
        <v>30959</v>
      </c>
      <c r="I785" s="113"/>
      <c r="J785" s="52">
        <v>870</v>
      </c>
      <c r="K785" s="52">
        <v>529</v>
      </c>
      <c r="L785" s="52">
        <v>341</v>
      </c>
    </row>
    <row r="786" spans="1:12">
      <c r="A786" s="149" t="s">
        <v>186</v>
      </c>
      <c r="B786" s="32">
        <v>118101</v>
      </c>
      <c r="C786" s="32">
        <v>58512</v>
      </c>
      <c r="D786" s="32">
        <v>59589</v>
      </c>
      <c r="E786" s="113"/>
      <c r="F786" s="32">
        <v>115712</v>
      </c>
      <c r="G786" s="32">
        <v>57291</v>
      </c>
      <c r="H786" s="32">
        <v>58421</v>
      </c>
      <c r="I786" s="113"/>
      <c r="J786" s="32">
        <v>2389</v>
      </c>
      <c r="K786" s="32">
        <v>1221</v>
      </c>
      <c r="L786" s="32">
        <v>1168</v>
      </c>
    </row>
    <row r="787" spans="1:12">
      <c r="A787" s="145" t="s">
        <v>10</v>
      </c>
      <c r="B787" s="32">
        <v>25726</v>
      </c>
      <c r="C787" s="32">
        <v>12761</v>
      </c>
      <c r="D787" s="32">
        <v>12965</v>
      </c>
      <c r="E787" s="113"/>
      <c r="F787" s="32">
        <v>23731</v>
      </c>
      <c r="G787" s="32">
        <v>11732</v>
      </c>
      <c r="H787" s="32">
        <v>11999</v>
      </c>
      <c r="I787" s="113"/>
      <c r="J787" s="32">
        <v>1995</v>
      </c>
      <c r="K787" s="32">
        <v>1029</v>
      </c>
      <c r="L787" s="52">
        <v>966</v>
      </c>
    </row>
    <row r="788" spans="1:12">
      <c r="A788" s="145" t="s">
        <v>11</v>
      </c>
      <c r="B788" s="32">
        <v>92375</v>
      </c>
      <c r="C788" s="32">
        <v>45751</v>
      </c>
      <c r="D788" s="32">
        <v>46624</v>
      </c>
      <c r="E788" s="113"/>
      <c r="F788" s="32">
        <v>91981</v>
      </c>
      <c r="G788" s="32">
        <v>45559</v>
      </c>
      <c r="H788" s="32">
        <v>46422</v>
      </c>
      <c r="I788" s="113"/>
      <c r="J788" s="52">
        <v>394</v>
      </c>
      <c r="K788" s="52">
        <v>192</v>
      </c>
      <c r="L788" s="52">
        <v>202</v>
      </c>
    </row>
    <row r="789" spans="1:12">
      <c r="A789" s="149" t="s">
        <v>185</v>
      </c>
      <c r="B789" s="32">
        <v>110586</v>
      </c>
      <c r="C789" s="32">
        <v>55291</v>
      </c>
      <c r="D789" s="32">
        <v>55295</v>
      </c>
      <c r="E789" s="113"/>
      <c r="F789" s="32">
        <v>109486</v>
      </c>
      <c r="G789" s="32">
        <v>54737</v>
      </c>
      <c r="H789" s="32">
        <v>54749</v>
      </c>
      <c r="I789" s="113"/>
      <c r="J789" s="32">
        <v>1100</v>
      </c>
      <c r="K789" s="52">
        <v>554</v>
      </c>
      <c r="L789" s="52">
        <v>546</v>
      </c>
    </row>
    <row r="790" spans="1:12">
      <c r="A790" s="145" t="s">
        <v>10</v>
      </c>
      <c r="B790" s="32">
        <v>27694</v>
      </c>
      <c r="C790" s="32">
        <v>13784</v>
      </c>
      <c r="D790" s="32">
        <v>13910</v>
      </c>
      <c r="E790" s="113"/>
      <c r="F790" s="32">
        <v>26976</v>
      </c>
      <c r="G790" s="32">
        <v>13442</v>
      </c>
      <c r="H790" s="32">
        <v>13534</v>
      </c>
      <c r="I790" s="113"/>
      <c r="J790" s="52">
        <v>718</v>
      </c>
      <c r="K790" s="52">
        <v>342</v>
      </c>
      <c r="L790" s="52">
        <v>376</v>
      </c>
    </row>
    <row r="791" spans="1:12">
      <c r="A791" s="145" t="s">
        <v>11</v>
      </c>
      <c r="B791" s="32">
        <v>82892</v>
      </c>
      <c r="C791" s="32">
        <v>41507</v>
      </c>
      <c r="D791" s="32">
        <v>41385</v>
      </c>
      <c r="E791" s="113"/>
      <c r="F791" s="32">
        <v>82510</v>
      </c>
      <c r="G791" s="32">
        <v>41295</v>
      </c>
      <c r="H791" s="32">
        <v>41215</v>
      </c>
      <c r="I791" s="113"/>
      <c r="J791" s="52">
        <v>382</v>
      </c>
      <c r="K791" s="52">
        <v>212</v>
      </c>
      <c r="L791" s="52">
        <v>170</v>
      </c>
    </row>
    <row r="792" spans="1:12">
      <c r="A792" s="136" t="s">
        <v>115</v>
      </c>
      <c r="B792" s="32">
        <v>122888</v>
      </c>
      <c r="C792" s="32">
        <v>60390</v>
      </c>
      <c r="D792" s="32">
        <v>62498</v>
      </c>
      <c r="E792" s="113"/>
      <c r="F792" s="32">
        <v>119850</v>
      </c>
      <c r="G792" s="32">
        <v>58699</v>
      </c>
      <c r="H792" s="32">
        <v>61151</v>
      </c>
      <c r="I792" s="113"/>
      <c r="J792" s="32">
        <v>3038</v>
      </c>
      <c r="K792" s="32">
        <v>1691</v>
      </c>
      <c r="L792" s="32">
        <v>1347</v>
      </c>
    </row>
    <row r="793" spans="1:12">
      <c r="A793" s="145" t="s">
        <v>10</v>
      </c>
      <c r="B793" s="32">
        <v>77321</v>
      </c>
      <c r="C793" s="32">
        <v>37794</v>
      </c>
      <c r="D793" s="32">
        <v>39527</v>
      </c>
      <c r="E793" s="113"/>
      <c r="F793" s="32">
        <v>74291</v>
      </c>
      <c r="G793" s="32">
        <v>36109</v>
      </c>
      <c r="H793" s="32">
        <v>38182</v>
      </c>
      <c r="I793" s="113"/>
      <c r="J793" s="32">
        <v>3030</v>
      </c>
      <c r="K793" s="32">
        <v>1685</v>
      </c>
      <c r="L793" s="32">
        <v>1345</v>
      </c>
    </row>
    <row r="794" spans="1:12">
      <c r="A794" s="145" t="s">
        <v>11</v>
      </c>
      <c r="B794" s="32">
        <v>45567</v>
      </c>
      <c r="C794" s="32">
        <v>22596</v>
      </c>
      <c r="D794" s="32">
        <v>22971</v>
      </c>
      <c r="E794" s="113"/>
      <c r="F794" s="32">
        <v>45559</v>
      </c>
      <c r="G794" s="32">
        <v>22590</v>
      </c>
      <c r="H794" s="32">
        <v>22969</v>
      </c>
      <c r="I794" s="113"/>
      <c r="J794" s="52">
        <v>8</v>
      </c>
      <c r="K794" s="52">
        <v>6</v>
      </c>
      <c r="L794" s="52">
        <v>2</v>
      </c>
    </row>
    <row r="795" spans="1:12">
      <c r="A795" s="149" t="s">
        <v>184</v>
      </c>
      <c r="B795" s="32">
        <v>114225</v>
      </c>
      <c r="C795" s="32">
        <v>55677</v>
      </c>
      <c r="D795" s="32">
        <v>58548</v>
      </c>
      <c r="E795" s="113"/>
      <c r="F795" s="32">
        <v>113668</v>
      </c>
      <c r="G795" s="32">
        <v>55388</v>
      </c>
      <c r="H795" s="32">
        <v>58280</v>
      </c>
      <c r="I795" s="113"/>
      <c r="J795" s="52">
        <v>557</v>
      </c>
      <c r="K795" s="52">
        <v>289</v>
      </c>
      <c r="L795" s="52">
        <v>268</v>
      </c>
    </row>
    <row r="796" spans="1:12">
      <c r="A796" s="145" t="s">
        <v>10</v>
      </c>
      <c r="B796" s="32">
        <v>29818</v>
      </c>
      <c r="C796" s="32">
        <v>14437</v>
      </c>
      <c r="D796" s="32">
        <v>15381</v>
      </c>
      <c r="E796" s="113"/>
      <c r="F796" s="32">
        <v>29769</v>
      </c>
      <c r="G796" s="32">
        <v>14415</v>
      </c>
      <c r="H796" s="32">
        <v>15354</v>
      </c>
      <c r="I796" s="113"/>
      <c r="J796" s="52">
        <v>49</v>
      </c>
      <c r="K796" s="52">
        <v>22</v>
      </c>
      <c r="L796" s="52">
        <v>27</v>
      </c>
    </row>
    <row r="797" spans="1:12">
      <c r="A797" s="145" t="s">
        <v>11</v>
      </c>
      <c r="B797" s="32">
        <v>84407</v>
      </c>
      <c r="C797" s="32">
        <v>41240</v>
      </c>
      <c r="D797" s="32">
        <v>43167</v>
      </c>
      <c r="E797" s="113"/>
      <c r="F797" s="32">
        <v>83899</v>
      </c>
      <c r="G797" s="32">
        <v>40973</v>
      </c>
      <c r="H797" s="32">
        <v>42926</v>
      </c>
      <c r="I797" s="113"/>
      <c r="J797" s="52">
        <v>508</v>
      </c>
      <c r="K797" s="52">
        <v>267</v>
      </c>
      <c r="L797" s="52">
        <v>241</v>
      </c>
    </row>
    <row r="798" spans="1:12">
      <c r="A798" s="149" t="s">
        <v>116</v>
      </c>
      <c r="B798" s="32">
        <v>153965</v>
      </c>
      <c r="C798" s="32">
        <v>75361</v>
      </c>
      <c r="D798" s="32">
        <v>78604</v>
      </c>
      <c r="E798" s="113"/>
      <c r="F798" s="32">
        <v>153400</v>
      </c>
      <c r="G798" s="32">
        <v>75267</v>
      </c>
      <c r="H798" s="32">
        <v>78133</v>
      </c>
      <c r="I798" s="113"/>
      <c r="J798" s="52">
        <v>565</v>
      </c>
      <c r="K798" s="52">
        <v>94</v>
      </c>
      <c r="L798" s="52">
        <v>471</v>
      </c>
    </row>
    <row r="799" spans="1:12">
      <c r="A799" s="145" t="s">
        <v>10</v>
      </c>
      <c r="B799" s="32">
        <v>36259</v>
      </c>
      <c r="C799" s="32">
        <v>17452</v>
      </c>
      <c r="D799" s="32">
        <v>18807</v>
      </c>
      <c r="E799" s="113"/>
      <c r="F799" s="32">
        <v>35710</v>
      </c>
      <c r="G799" s="32">
        <v>17367</v>
      </c>
      <c r="H799" s="32">
        <v>18343</v>
      </c>
      <c r="I799" s="113"/>
      <c r="J799" s="52">
        <v>549</v>
      </c>
      <c r="K799" s="52">
        <v>85</v>
      </c>
      <c r="L799" s="52">
        <v>464</v>
      </c>
    </row>
    <row r="800" spans="1:12">
      <c r="A800" s="162" t="s">
        <v>11</v>
      </c>
      <c r="B800" s="56">
        <v>117706</v>
      </c>
      <c r="C800" s="56">
        <v>57909</v>
      </c>
      <c r="D800" s="56">
        <v>59797</v>
      </c>
      <c r="E800" s="81"/>
      <c r="F800" s="56">
        <v>117690</v>
      </c>
      <c r="G800" s="56">
        <v>57900</v>
      </c>
      <c r="H800" s="56">
        <v>59790</v>
      </c>
      <c r="I800" s="81"/>
      <c r="J800" s="81">
        <v>16</v>
      </c>
      <c r="K800" s="81">
        <v>9</v>
      </c>
      <c r="L800" s="81">
        <v>7</v>
      </c>
    </row>
    <row r="803" spans="1:12">
      <c r="A803" s="108" t="s">
        <v>129</v>
      </c>
    </row>
    <row r="804" spans="1:12">
      <c r="A804" s="130" t="s">
        <v>154</v>
      </c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</row>
    <row r="805" spans="1:12" ht="27.6">
      <c r="A805" s="207" t="s">
        <v>146</v>
      </c>
      <c r="B805" s="188" t="s">
        <v>19</v>
      </c>
      <c r="C805" s="188"/>
      <c r="D805" s="188"/>
      <c r="E805" s="132"/>
      <c r="F805" s="188" t="s">
        <v>8</v>
      </c>
      <c r="G805" s="188"/>
      <c r="H805" s="188"/>
      <c r="I805" s="133"/>
      <c r="J805" s="189" t="s">
        <v>7</v>
      </c>
      <c r="K805" s="189"/>
      <c r="L805" s="189"/>
    </row>
    <row r="806" spans="1:12" ht="14.4">
      <c r="A806" s="204"/>
      <c r="B806" s="134" t="s">
        <v>20</v>
      </c>
      <c r="C806" s="135" t="s">
        <v>21</v>
      </c>
      <c r="D806" s="135" t="s">
        <v>22</v>
      </c>
      <c r="E806" s="135"/>
      <c r="F806" s="134" t="s">
        <v>20</v>
      </c>
      <c r="G806" s="135" t="s">
        <v>21</v>
      </c>
      <c r="H806" s="135" t="s">
        <v>22</v>
      </c>
      <c r="I806" s="135"/>
      <c r="J806" s="135" t="s">
        <v>20</v>
      </c>
      <c r="K806" s="135" t="s">
        <v>3</v>
      </c>
      <c r="L806" s="135" t="s">
        <v>4</v>
      </c>
    </row>
    <row r="807" spans="1:12" s="139" customFormat="1">
      <c r="A807" s="169" t="s">
        <v>145</v>
      </c>
      <c r="B807" s="175">
        <f>B808+B811+B814+B817+B820+B823+B826</f>
        <v>653266</v>
      </c>
      <c r="C807" s="175">
        <f t="shared" ref="C807:L807" si="21">C808+C811+C814+C817+C820+C823+C826</f>
        <v>327687</v>
      </c>
      <c r="D807" s="175">
        <f t="shared" si="21"/>
        <v>325579</v>
      </c>
      <c r="E807" s="175"/>
      <c r="F807" s="175">
        <f t="shared" si="21"/>
        <v>646781</v>
      </c>
      <c r="G807" s="175">
        <f t="shared" si="21"/>
        <v>324318</v>
      </c>
      <c r="H807" s="175">
        <f t="shared" si="21"/>
        <v>322463</v>
      </c>
      <c r="I807" s="175">
        <f t="shared" si="21"/>
        <v>0</v>
      </c>
      <c r="J807" s="175">
        <f t="shared" si="21"/>
        <v>6485</v>
      </c>
      <c r="K807" s="175">
        <f t="shared" si="21"/>
        <v>3369</v>
      </c>
      <c r="L807" s="175">
        <f t="shared" si="21"/>
        <v>3116</v>
      </c>
    </row>
    <row r="808" spans="1:12">
      <c r="A808" s="140" t="s">
        <v>183</v>
      </c>
      <c r="B808" s="32">
        <v>115800</v>
      </c>
      <c r="C808" s="32">
        <v>59903</v>
      </c>
      <c r="D808" s="32">
        <v>55897</v>
      </c>
      <c r="F808" s="32">
        <v>115281</v>
      </c>
      <c r="G808" s="32">
        <v>59670</v>
      </c>
      <c r="H808" s="32">
        <v>55611</v>
      </c>
      <c r="J808" s="52">
        <v>519</v>
      </c>
      <c r="K808" s="52">
        <v>233</v>
      </c>
      <c r="L808" s="52">
        <v>286</v>
      </c>
    </row>
    <row r="809" spans="1:12">
      <c r="A809" s="145" t="s">
        <v>10</v>
      </c>
      <c r="B809" s="32">
        <v>39129</v>
      </c>
      <c r="C809" s="32">
        <v>19418</v>
      </c>
      <c r="D809" s="32">
        <v>19711</v>
      </c>
      <c r="E809" s="113"/>
      <c r="F809" s="32">
        <v>38655</v>
      </c>
      <c r="G809" s="32">
        <v>19194</v>
      </c>
      <c r="H809" s="32">
        <v>19461</v>
      </c>
      <c r="I809" s="113"/>
      <c r="J809" s="52">
        <v>474</v>
      </c>
      <c r="K809" s="52">
        <v>224</v>
      </c>
      <c r="L809" s="52">
        <v>250</v>
      </c>
    </row>
    <row r="810" spans="1:12">
      <c r="A810" s="145" t="s">
        <v>11</v>
      </c>
      <c r="B810" s="32">
        <v>76671</v>
      </c>
      <c r="C810" s="32">
        <v>40485</v>
      </c>
      <c r="D810" s="32">
        <v>36186</v>
      </c>
      <c r="E810" s="113"/>
      <c r="F810" s="32">
        <v>76626</v>
      </c>
      <c r="G810" s="32">
        <v>40476</v>
      </c>
      <c r="H810" s="32">
        <v>36150</v>
      </c>
      <c r="I810" s="113"/>
      <c r="J810" s="52">
        <v>45</v>
      </c>
      <c r="K810" s="52">
        <v>9</v>
      </c>
      <c r="L810" s="52">
        <v>36</v>
      </c>
    </row>
    <row r="811" spans="1:12">
      <c r="A811" s="140" t="s">
        <v>182</v>
      </c>
      <c r="B811" s="32">
        <v>112664</v>
      </c>
      <c r="C811" s="32">
        <v>53004</v>
      </c>
      <c r="D811" s="32">
        <v>59660</v>
      </c>
      <c r="F811" s="32">
        <v>111508</v>
      </c>
      <c r="G811" s="32">
        <v>52384</v>
      </c>
      <c r="H811" s="32">
        <v>59124</v>
      </c>
      <c r="J811" s="32">
        <v>1156</v>
      </c>
      <c r="K811" s="52">
        <v>620</v>
      </c>
      <c r="L811" s="52">
        <v>536</v>
      </c>
    </row>
    <row r="812" spans="1:12">
      <c r="A812" s="145" t="s">
        <v>10</v>
      </c>
      <c r="B812" s="32">
        <v>22531</v>
      </c>
      <c r="C812" s="32">
        <v>10726</v>
      </c>
      <c r="D812" s="32">
        <v>11805</v>
      </c>
      <c r="E812" s="113"/>
      <c r="F812" s="32">
        <v>21440</v>
      </c>
      <c r="G812" s="32">
        <v>10132</v>
      </c>
      <c r="H812" s="32">
        <v>11308</v>
      </c>
      <c r="I812" s="113"/>
      <c r="J812" s="32">
        <v>1091</v>
      </c>
      <c r="K812" s="52">
        <v>594</v>
      </c>
      <c r="L812" s="52">
        <v>497</v>
      </c>
    </row>
    <row r="813" spans="1:12">
      <c r="A813" s="145" t="s">
        <v>11</v>
      </c>
      <c r="B813" s="32">
        <v>90133</v>
      </c>
      <c r="C813" s="32">
        <v>42278</v>
      </c>
      <c r="D813" s="32">
        <v>47855</v>
      </c>
      <c r="E813" s="113"/>
      <c r="F813" s="32">
        <v>90068</v>
      </c>
      <c r="G813" s="32">
        <v>42252</v>
      </c>
      <c r="H813" s="32">
        <v>47816</v>
      </c>
      <c r="I813" s="113"/>
      <c r="J813" s="52">
        <v>65</v>
      </c>
      <c r="K813" s="52">
        <v>26</v>
      </c>
      <c r="L813" s="52">
        <v>39</v>
      </c>
    </row>
    <row r="814" spans="1:12">
      <c r="A814" s="140" t="s">
        <v>181</v>
      </c>
      <c r="B814" s="32">
        <v>61432</v>
      </c>
      <c r="C814" s="32">
        <v>30759</v>
      </c>
      <c r="D814" s="32">
        <v>30673</v>
      </c>
      <c r="F814" s="32">
        <v>61014</v>
      </c>
      <c r="G814" s="32">
        <v>30345</v>
      </c>
      <c r="H814" s="32">
        <v>30669</v>
      </c>
      <c r="J814" s="52">
        <v>418</v>
      </c>
      <c r="K814" s="52">
        <v>414</v>
      </c>
      <c r="L814" s="52">
        <v>4</v>
      </c>
    </row>
    <row r="815" spans="1:12">
      <c r="A815" s="145" t="s">
        <v>10</v>
      </c>
      <c r="B815" s="32">
        <v>18076</v>
      </c>
      <c r="C815" s="32">
        <v>9118</v>
      </c>
      <c r="D815" s="32">
        <v>8958</v>
      </c>
      <c r="E815" s="113"/>
      <c r="F815" s="32">
        <v>18069</v>
      </c>
      <c r="G815" s="32">
        <v>9115</v>
      </c>
      <c r="H815" s="32">
        <v>8954</v>
      </c>
      <c r="I815" s="113"/>
      <c r="J815" s="52">
        <v>7</v>
      </c>
      <c r="K815" s="52">
        <v>3</v>
      </c>
      <c r="L815" s="52">
        <v>4</v>
      </c>
    </row>
    <row r="816" spans="1:12">
      <c r="A816" s="145" t="s">
        <v>11</v>
      </c>
      <c r="B816" s="32">
        <v>43356</v>
      </c>
      <c r="C816" s="32">
        <v>21641</v>
      </c>
      <c r="D816" s="32">
        <v>21715</v>
      </c>
      <c r="E816" s="113"/>
      <c r="F816" s="32">
        <v>42945</v>
      </c>
      <c r="G816" s="32">
        <v>21230</v>
      </c>
      <c r="H816" s="32">
        <v>21715</v>
      </c>
      <c r="I816" s="113"/>
      <c r="J816" s="52">
        <v>411</v>
      </c>
      <c r="K816" s="52">
        <v>411</v>
      </c>
      <c r="L816" s="52">
        <v>0</v>
      </c>
    </row>
    <row r="817" spans="1:12">
      <c r="A817" s="140" t="s">
        <v>327</v>
      </c>
      <c r="B817" s="32">
        <v>63449</v>
      </c>
      <c r="C817" s="32">
        <v>32270</v>
      </c>
      <c r="D817" s="32">
        <v>31179</v>
      </c>
      <c r="F817" s="32">
        <v>61467</v>
      </c>
      <c r="G817" s="32">
        <v>31231</v>
      </c>
      <c r="H817" s="32">
        <v>30236</v>
      </c>
      <c r="J817" s="32">
        <v>1982</v>
      </c>
      <c r="K817" s="32">
        <v>1039</v>
      </c>
      <c r="L817" s="52">
        <v>943</v>
      </c>
    </row>
    <row r="818" spans="1:12">
      <c r="A818" s="145" t="s">
        <v>10</v>
      </c>
      <c r="B818" s="32">
        <v>39150</v>
      </c>
      <c r="C818" s="32">
        <v>19618</v>
      </c>
      <c r="D818" s="32">
        <v>19532</v>
      </c>
      <c r="E818" s="113"/>
      <c r="F818" s="32">
        <v>37259</v>
      </c>
      <c r="G818" s="32">
        <v>18594</v>
      </c>
      <c r="H818" s="32">
        <v>18665</v>
      </c>
      <c r="I818" s="113"/>
      <c r="J818" s="32">
        <v>1891</v>
      </c>
      <c r="K818" s="32">
        <v>1024</v>
      </c>
      <c r="L818" s="52">
        <v>867</v>
      </c>
    </row>
    <row r="819" spans="1:12">
      <c r="A819" s="145" t="s">
        <v>11</v>
      </c>
      <c r="B819" s="32">
        <v>24299</v>
      </c>
      <c r="C819" s="32">
        <v>12652</v>
      </c>
      <c r="D819" s="32">
        <v>11647</v>
      </c>
      <c r="E819" s="113"/>
      <c r="F819" s="32">
        <v>24208</v>
      </c>
      <c r="G819" s="32">
        <v>12637</v>
      </c>
      <c r="H819" s="32">
        <v>11571</v>
      </c>
      <c r="I819" s="113"/>
      <c r="J819" s="52">
        <v>91</v>
      </c>
      <c r="K819" s="52">
        <v>15</v>
      </c>
      <c r="L819" s="52">
        <v>76</v>
      </c>
    </row>
    <row r="820" spans="1:12">
      <c r="A820" s="140" t="s">
        <v>180</v>
      </c>
      <c r="B820" s="32">
        <v>142762</v>
      </c>
      <c r="C820" s="32">
        <v>71635</v>
      </c>
      <c r="D820" s="32">
        <v>71127</v>
      </c>
      <c r="F820" s="32">
        <v>142241</v>
      </c>
      <c r="G820" s="32">
        <v>71376</v>
      </c>
      <c r="H820" s="32">
        <v>70865</v>
      </c>
      <c r="J820" s="52">
        <v>521</v>
      </c>
      <c r="K820" s="52">
        <v>259</v>
      </c>
      <c r="L820" s="52">
        <v>262</v>
      </c>
    </row>
    <row r="821" spans="1:12">
      <c r="A821" s="145" t="s">
        <v>10</v>
      </c>
      <c r="B821" s="32">
        <v>42154</v>
      </c>
      <c r="C821" s="32">
        <v>20903</v>
      </c>
      <c r="D821" s="32">
        <v>21251</v>
      </c>
      <c r="E821" s="113"/>
      <c r="F821" s="32">
        <v>42071</v>
      </c>
      <c r="G821" s="32">
        <v>20865</v>
      </c>
      <c r="H821" s="32">
        <v>21206</v>
      </c>
      <c r="I821" s="113"/>
      <c r="J821" s="52">
        <v>83</v>
      </c>
      <c r="K821" s="52">
        <v>38</v>
      </c>
      <c r="L821" s="52">
        <v>45</v>
      </c>
    </row>
    <row r="822" spans="1:12">
      <c r="A822" s="145" t="s">
        <v>11</v>
      </c>
      <c r="B822" s="32">
        <v>100608</v>
      </c>
      <c r="C822" s="32">
        <v>50732</v>
      </c>
      <c r="D822" s="32">
        <v>49876</v>
      </c>
      <c r="E822" s="113"/>
      <c r="F822" s="32">
        <v>100170</v>
      </c>
      <c r="G822" s="32">
        <v>50511</v>
      </c>
      <c r="H822" s="32">
        <v>49659</v>
      </c>
      <c r="I822" s="113"/>
      <c r="J822" s="52">
        <v>438</v>
      </c>
      <c r="K822" s="52">
        <v>221</v>
      </c>
      <c r="L822" s="52">
        <v>217</v>
      </c>
    </row>
    <row r="823" spans="1:12">
      <c r="A823" s="140" t="s">
        <v>328</v>
      </c>
      <c r="B823" s="32">
        <v>117755</v>
      </c>
      <c r="C823" s="32">
        <v>60199</v>
      </c>
      <c r="D823" s="32">
        <v>57556</v>
      </c>
      <c r="F823" s="32">
        <v>115888</v>
      </c>
      <c r="G823" s="32">
        <v>59407</v>
      </c>
      <c r="H823" s="32">
        <v>56481</v>
      </c>
      <c r="J823" s="32">
        <v>1867</v>
      </c>
      <c r="K823" s="52">
        <v>792</v>
      </c>
      <c r="L823" s="32">
        <v>1075</v>
      </c>
    </row>
    <row r="824" spans="1:12">
      <c r="A824" s="145" t="s">
        <v>10</v>
      </c>
      <c r="B824" s="32">
        <v>32539</v>
      </c>
      <c r="C824" s="32">
        <v>16025</v>
      </c>
      <c r="D824" s="32">
        <v>16514</v>
      </c>
      <c r="E824" s="113"/>
      <c r="F824" s="32">
        <v>31018</v>
      </c>
      <c r="G824" s="32">
        <v>15323</v>
      </c>
      <c r="H824" s="32">
        <v>15695</v>
      </c>
      <c r="I824" s="113"/>
      <c r="J824" s="32">
        <v>1521</v>
      </c>
      <c r="K824" s="52">
        <v>702</v>
      </c>
      <c r="L824" s="52">
        <v>819</v>
      </c>
    </row>
    <row r="825" spans="1:12">
      <c r="A825" s="145" t="s">
        <v>11</v>
      </c>
      <c r="B825" s="32">
        <v>85216</v>
      </c>
      <c r="C825" s="32">
        <v>44174</v>
      </c>
      <c r="D825" s="32">
        <v>41042</v>
      </c>
      <c r="E825" s="113"/>
      <c r="F825" s="32">
        <v>84870</v>
      </c>
      <c r="G825" s="32">
        <v>44084</v>
      </c>
      <c r="H825" s="32">
        <v>40786</v>
      </c>
      <c r="I825" s="113"/>
      <c r="J825" s="52">
        <v>346</v>
      </c>
      <c r="K825" s="52">
        <v>90</v>
      </c>
      <c r="L825" s="52">
        <v>256</v>
      </c>
    </row>
    <row r="826" spans="1:12">
      <c r="A826" s="140" t="s">
        <v>128</v>
      </c>
      <c r="B826" s="32">
        <v>39404</v>
      </c>
      <c r="C826" s="32">
        <v>19917</v>
      </c>
      <c r="D826" s="32">
        <v>19487</v>
      </c>
      <c r="F826" s="32">
        <v>39382</v>
      </c>
      <c r="G826" s="32">
        <v>19905</v>
      </c>
      <c r="H826" s="32">
        <v>19477</v>
      </c>
      <c r="J826" s="52">
        <v>22</v>
      </c>
      <c r="K826" s="52">
        <v>12</v>
      </c>
      <c r="L826" s="52">
        <v>10</v>
      </c>
    </row>
    <row r="827" spans="1:12">
      <c r="A827" s="145" t="s">
        <v>10</v>
      </c>
      <c r="B827" s="148">
        <v>0</v>
      </c>
      <c r="C827" s="148">
        <v>0</v>
      </c>
      <c r="D827" s="148">
        <v>0</v>
      </c>
      <c r="E827" s="148"/>
      <c r="F827" s="148">
        <v>0</v>
      </c>
      <c r="G827" s="148">
        <v>0</v>
      </c>
      <c r="H827" s="148">
        <v>0</v>
      </c>
      <c r="I827" s="148">
        <v>0</v>
      </c>
      <c r="J827" s="148">
        <v>0</v>
      </c>
      <c r="K827" s="148">
        <v>0</v>
      </c>
      <c r="L827" s="148">
        <v>0</v>
      </c>
    </row>
    <row r="828" spans="1:12">
      <c r="A828" s="162" t="s">
        <v>11</v>
      </c>
      <c r="B828" s="56">
        <v>39404</v>
      </c>
      <c r="C828" s="56">
        <v>19917</v>
      </c>
      <c r="D828" s="56">
        <v>19487</v>
      </c>
      <c r="E828" s="81"/>
      <c r="F828" s="56">
        <v>39382</v>
      </c>
      <c r="G828" s="56">
        <v>19905</v>
      </c>
      <c r="H828" s="56">
        <v>19477</v>
      </c>
      <c r="I828" s="81"/>
      <c r="J828" s="81">
        <v>22</v>
      </c>
      <c r="K828" s="81">
        <v>12</v>
      </c>
      <c r="L828" s="81">
        <v>10</v>
      </c>
    </row>
    <row r="829" spans="1:12">
      <c r="A829" s="145"/>
      <c r="B829" s="113"/>
      <c r="C829" s="113"/>
      <c r="D829" s="113"/>
      <c r="E829" s="113"/>
      <c r="F829" s="113"/>
      <c r="G829" s="113"/>
      <c r="H829" s="113"/>
      <c r="I829" s="113"/>
      <c r="J829" s="113"/>
    </row>
    <row r="830" spans="1:12">
      <c r="A830" s="145"/>
      <c r="B830" s="113"/>
      <c r="C830" s="113"/>
      <c r="D830" s="113"/>
      <c r="E830" s="113"/>
      <c r="F830" s="113"/>
      <c r="G830" s="113"/>
      <c r="H830" s="113"/>
      <c r="I830" s="113"/>
      <c r="J830" s="113"/>
    </row>
    <row r="831" spans="1:12">
      <c r="A831" s="145"/>
      <c r="B831" s="113"/>
      <c r="C831" s="113"/>
      <c r="D831" s="113"/>
      <c r="E831" s="113"/>
      <c r="F831" s="113"/>
      <c r="G831" s="113"/>
      <c r="H831" s="113"/>
      <c r="I831" s="113"/>
      <c r="J831" s="113"/>
    </row>
    <row r="832" spans="1:12">
      <c r="A832" s="108" t="s">
        <v>132</v>
      </c>
    </row>
    <row r="833" spans="1:13" ht="27.6">
      <c r="A833" s="205" t="s">
        <v>151</v>
      </c>
      <c r="B833" s="188" t="s">
        <v>19</v>
      </c>
      <c r="C833" s="188"/>
      <c r="D833" s="188"/>
      <c r="E833" s="132"/>
      <c r="F833" s="188" t="s">
        <v>8</v>
      </c>
      <c r="G833" s="188"/>
      <c r="H833" s="188"/>
      <c r="I833" s="133"/>
      <c r="J833" s="189" t="s">
        <v>7</v>
      </c>
      <c r="K833" s="189"/>
      <c r="L833" s="189"/>
    </row>
    <row r="834" spans="1:13" ht="14.4">
      <c r="A834" s="206"/>
      <c r="B834" s="134" t="s">
        <v>20</v>
      </c>
      <c r="C834" s="135" t="s">
        <v>21</v>
      </c>
      <c r="D834" s="135" t="s">
        <v>22</v>
      </c>
      <c r="E834" s="135"/>
      <c r="F834" s="134" t="s">
        <v>20</v>
      </c>
      <c r="G834" s="135" t="s">
        <v>21</v>
      </c>
      <c r="H834" s="135" t="s">
        <v>22</v>
      </c>
      <c r="I834" s="135"/>
      <c r="J834" s="135" t="s">
        <v>20</v>
      </c>
      <c r="K834" s="135" t="s">
        <v>3</v>
      </c>
      <c r="L834" s="135" t="s">
        <v>4</v>
      </c>
    </row>
    <row r="835" spans="1:13" s="139" customFormat="1">
      <c r="A835" s="169" t="s">
        <v>145</v>
      </c>
      <c r="B835" s="175">
        <f>B836+B839+B842+B845+B848+B851</f>
        <v>658946</v>
      </c>
      <c r="C835" s="175">
        <f t="shared" ref="C835:L835" si="22">C836+C839+C842+C845+C848+C851</f>
        <v>322149</v>
      </c>
      <c r="D835" s="175">
        <f t="shared" si="22"/>
        <v>336797</v>
      </c>
      <c r="E835" s="175"/>
      <c r="F835" s="175">
        <f t="shared" si="22"/>
        <v>651083</v>
      </c>
      <c r="G835" s="175">
        <f t="shared" si="22"/>
        <v>318713</v>
      </c>
      <c r="H835" s="175">
        <f t="shared" si="22"/>
        <v>332370</v>
      </c>
      <c r="I835" s="175">
        <f t="shared" si="22"/>
        <v>0</v>
      </c>
      <c r="J835" s="175">
        <f t="shared" si="22"/>
        <v>7863</v>
      </c>
      <c r="K835" s="175">
        <f t="shared" si="22"/>
        <v>3436</v>
      </c>
      <c r="L835" s="175">
        <f t="shared" si="22"/>
        <v>4427</v>
      </c>
    </row>
    <row r="836" spans="1:13">
      <c r="A836" s="149" t="s">
        <v>179</v>
      </c>
      <c r="B836" s="32">
        <v>68746</v>
      </c>
      <c r="C836" s="32">
        <v>34053</v>
      </c>
      <c r="D836" s="32">
        <v>34693</v>
      </c>
      <c r="F836" s="32">
        <v>68382</v>
      </c>
      <c r="G836" s="32">
        <v>33840</v>
      </c>
      <c r="H836" s="32">
        <v>34542</v>
      </c>
      <c r="J836" s="52">
        <v>364</v>
      </c>
      <c r="K836" s="52">
        <v>213</v>
      </c>
      <c r="L836" s="52">
        <v>151</v>
      </c>
      <c r="M836" s="32"/>
    </row>
    <row r="837" spans="1:13">
      <c r="A837" s="145" t="s">
        <v>10</v>
      </c>
      <c r="B837" s="32">
        <v>12805</v>
      </c>
      <c r="C837" s="32">
        <v>6261</v>
      </c>
      <c r="D837" s="32">
        <v>6544</v>
      </c>
      <c r="E837" s="113"/>
      <c r="F837" s="32">
        <v>12805</v>
      </c>
      <c r="G837" s="32">
        <v>6261</v>
      </c>
      <c r="H837" s="32">
        <v>6544</v>
      </c>
      <c r="I837" s="113"/>
      <c r="J837" s="185">
        <v>0</v>
      </c>
      <c r="K837" s="185">
        <v>0</v>
      </c>
      <c r="L837" s="185">
        <v>0</v>
      </c>
    </row>
    <row r="838" spans="1:13">
      <c r="A838" s="145" t="s">
        <v>11</v>
      </c>
      <c r="B838" s="32">
        <v>55941</v>
      </c>
      <c r="C838" s="32">
        <v>27792</v>
      </c>
      <c r="D838" s="32">
        <v>28149</v>
      </c>
      <c r="E838" s="113"/>
      <c r="F838" s="32">
        <v>55577</v>
      </c>
      <c r="G838" s="32">
        <v>27579</v>
      </c>
      <c r="H838" s="32">
        <v>27998</v>
      </c>
      <c r="I838" s="113"/>
      <c r="J838" s="52">
        <v>364</v>
      </c>
      <c r="K838" s="52">
        <v>213</v>
      </c>
      <c r="L838" s="52">
        <v>151</v>
      </c>
    </row>
    <row r="839" spans="1:13">
      <c r="A839" s="149" t="s">
        <v>130</v>
      </c>
      <c r="B839" s="32">
        <v>175755</v>
      </c>
      <c r="C839" s="32">
        <v>85712</v>
      </c>
      <c r="D839" s="32">
        <v>90043</v>
      </c>
      <c r="F839" s="32">
        <v>173515</v>
      </c>
      <c r="G839" s="32">
        <v>84574</v>
      </c>
      <c r="H839" s="32">
        <v>88941</v>
      </c>
      <c r="J839" s="32">
        <v>2240</v>
      </c>
      <c r="K839" s="32">
        <v>1138</v>
      </c>
      <c r="L839" s="32">
        <v>1102</v>
      </c>
    </row>
    <row r="840" spans="1:13">
      <c r="A840" s="145" t="s">
        <v>10</v>
      </c>
      <c r="B840" s="32">
        <v>83983</v>
      </c>
      <c r="C840" s="32">
        <v>40953</v>
      </c>
      <c r="D840" s="32">
        <v>43030</v>
      </c>
      <c r="E840" s="113"/>
      <c r="F840" s="32">
        <v>81972</v>
      </c>
      <c r="G840" s="32">
        <v>39931</v>
      </c>
      <c r="H840" s="32">
        <v>42041</v>
      </c>
      <c r="I840" s="113"/>
      <c r="J840" s="32">
        <v>2011</v>
      </c>
      <c r="K840" s="32">
        <v>1022</v>
      </c>
      <c r="L840" s="52">
        <v>989</v>
      </c>
    </row>
    <row r="841" spans="1:13">
      <c r="A841" s="145" t="s">
        <v>11</v>
      </c>
      <c r="B841" s="32">
        <v>91772</v>
      </c>
      <c r="C841" s="32">
        <v>44759</v>
      </c>
      <c r="D841" s="32">
        <v>47013</v>
      </c>
      <c r="E841" s="113"/>
      <c r="F841" s="32">
        <v>91543</v>
      </c>
      <c r="G841" s="32">
        <v>44643</v>
      </c>
      <c r="H841" s="32">
        <v>46900</v>
      </c>
      <c r="I841" s="113"/>
      <c r="J841" s="52">
        <v>229</v>
      </c>
      <c r="K841" s="52">
        <v>116</v>
      </c>
      <c r="L841" s="52">
        <v>113</v>
      </c>
    </row>
    <row r="842" spans="1:13">
      <c r="A842" s="149" t="s">
        <v>131</v>
      </c>
      <c r="B842" s="32">
        <v>188006</v>
      </c>
      <c r="C842" s="32">
        <v>91119</v>
      </c>
      <c r="D842" s="32">
        <v>96887</v>
      </c>
      <c r="F842" s="32">
        <v>184778</v>
      </c>
      <c r="G842" s="32">
        <v>90077</v>
      </c>
      <c r="H842" s="32">
        <v>94701</v>
      </c>
      <c r="J842" s="32">
        <v>3228</v>
      </c>
      <c r="K842" s="32">
        <v>1042</v>
      </c>
      <c r="L842" s="32">
        <v>2186</v>
      </c>
    </row>
    <row r="843" spans="1:13">
      <c r="A843" s="145" t="s">
        <v>10</v>
      </c>
      <c r="B843" s="32">
        <v>80788</v>
      </c>
      <c r="C843" s="32">
        <v>38725</v>
      </c>
      <c r="D843" s="32">
        <v>42063</v>
      </c>
      <c r="E843" s="113"/>
      <c r="F843" s="32">
        <v>77590</v>
      </c>
      <c r="G843" s="32">
        <v>37701</v>
      </c>
      <c r="H843" s="32">
        <v>39889</v>
      </c>
      <c r="I843" s="113"/>
      <c r="J843" s="32">
        <v>3198</v>
      </c>
      <c r="K843" s="32">
        <v>1024</v>
      </c>
      <c r="L843" s="32">
        <v>2174</v>
      </c>
    </row>
    <row r="844" spans="1:13">
      <c r="A844" s="145" t="s">
        <v>11</v>
      </c>
      <c r="B844" s="32">
        <v>107218</v>
      </c>
      <c r="C844" s="32">
        <v>52394</v>
      </c>
      <c r="D844" s="32">
        <v>54824</v>
      </c>
      <c r="E844" s="113"/>
      <c r="F844" s="32">
        <v>107188</v>
      </c>
      <c r="G844" s="32">
        <v>52376</v>
      </c>
      <c r="H844" s="32">
        <v>54812</v>
      </c>
      <c r="I844" s="113"/>
      <c r="J844" s="52">
        <v>30</v>
      </c>
      <c r="K844" s="52">
        <v>18</v>
      </c>
      <c r="L844" s="52">
        <v>12</v>
      </c>
    </row>
    <row r="845" spans="1:13">
      <c r="A845" s="191" t="s">
        <v>178</v>
      </c>
      <c r="B845" s="32">
        <v>82384</v>
      </c>
      <c r="C845" s="32">
        <v>40404</v>
      </c>
      <c r="D845" s="32">
        <v>41980</v>
      </c>
      <c r="F845" s="32">
        <v>81074</v>
      </c>
      <c r="G845" s="32">
        <v>39744</v>
      </c>
      <c r="H845" s="32">
        <v>41330</v>
      </c>
      <c r="J845" s="32">
        <v>1310</v>
      </c>
      <c r="K845" s="52">
        <v>660</v>
      </c>
      <c r="L845" s="52">
        <v>650</v>
      </c>
    </row>
    <row r="846" spans="1:13">
      <c r="A846" s="145" t="s">
        <v>10</v>
      </c>
      <c r="B846" s="32">
        <v>22954</v>
      </c>
      <c r="C846" s="32">
        <v>11157</v>
      </c>
      <c r="D846" s="32">
        <v>11797</v>
      </c>
      <c r="E846" s="113"/>
      <c r="F846" s="32">
        <v>21818</v>
      </c>
      <c r="G846" s="32">
        <v>10559</v>
      </c>
      <c r="H846" s="32">
        <v>11259</v>
      </c>
      <c r="I846" s="113"/>
      <c r="J846" s="32">
        <v>1136</v>
      </c>
      <c r="K846" s="52">
        <v>598</v>
      </c>
      <c r="L846" s="52">
        <v>538</v>
      </c>
    </row>
    <row r="847" spans="1:13">
      <c r="A847" s="145" t="s">
        <v>11</v>
      </c>
      <c r="B847" s="32">
        <v>59430</v>
      </c>
      <c r="C847" s="32">
        <v>29247</v>
      </c>
      <c r="D847" s="32">
        <v>30183</v>
      </c>
      <c r="E847" s="113"/>
      <c r="F847" s="32">
        <v>59256</v>
      </c>
      <c r="G847" s="32">
        <v>29185</v>
      </c>
      <c r="H847" s="32">
        <v>30071</v>
      </c>
      <c r="I847" s="113"/>
      <c r="J847" s="52">
        <v>174</v>
      </c>
      <c r="K847" s="52">
        <v>62</v>
      </c>
      <c r="L847" s="52">
        <v>112</v>
      </c>
    </row>
    <row r="848" spans="1:13">
      <c r="A848" s="149" t="s">
        <v>177</v>
      </c>
      <c r="B848" s="32">
        <v>56879</v>
      </c>
      <c r="C848" s="32">
        <v>28027</v>
      </c>
      <c r="D848" s="32">
        <v>28852</v>
      </c>
      <c r="F848" s="32">
        <v>56879</v>
      </c>
      <c r="G848" s="32">
        <v>28027</v>
      </c>
      <c r="H848" s="32">
        <v>28852</v>
      </c>
      <c r="J848" s="185">
        <v>0</v>
      </c>
      <c r="K848" s="185">
        <v>0</v>
      </c>
      <c r="L848" s="185">
        <v>0</v>
      </c>
    </row>
    <row r="849" spans="1:13">
      <c r="A849" s="145" t="s">
        <v>10</v>
      </c>
      <c r="B849" s="148">
        <v>0</v>
      </c>
      <c r="C849" s="148">
        <v>0</v>
      </c>
      <c r="D849" s="148">
        <v>0</v>
      </c>
      <c r="E849" s="148"/>
      <c r="F849" s="148">
        <v>0</v>
      </c>
      <c r="G849" s="148">
        <v>0</v>
      </c>
      <c r="H849" s="148">
        <v>0</v>
      </c>
      <c r="I849" s="148">
        <v>0</v>
      </c>
      <c r="J849" s="148">
        <v>0</v>
      </c>
      <c r="K849" s="148">
        <v>0</v>
      </c>
      <c r="L849" s="148">
        <v>0</v>
      </c>
    </row>
    <row r="850" spans="1:13">
      <c r="A850" s="145" t="s">
        <v>11</v>
      </c>
      <c r="B850" s="32">
        <v>56879</v>
      </c>
      <c r="C850" s="32">
        <v>28027</v>
      </c>
      <c r="D850" s="32">
        <v>28852</v>
      </c>
      <c r="E850" s="113"/>
      <c r="F850" s="32">
        <v>56879</v>
      </c>
      <c r="G850" s="32">
        <v>28027</v>
      </c>
      <c r="H850" s="32">
        <v>28852</v>
      </c>
      <c r="I850" s="113"/>
    </row>
    <row r="851" spans="1:13">
      <c r="A851" s="149" t="s">
        <v>176</v>
      </c>
      <c r="B851" s="32">
        <v>87176</v>
      </c>
      <c r="C851" s="32">
        <v>42834</v>
      </c>
      <c r="D851" s="32">
        <v>44342</v>
      </c>
      <c r="F851" s="32">
        <v>86455</v>
      </c>
      <c r="G851" s="32">
        <v>42451</v>
      </c>
      <c r="H851" s="32">
        <v>44004</v>
      </c>
      <c r="J851" s="52">
        <v>721</v>
      </c>
      <c r="K851" s="52">
        <v>383</v>
      </c>
      <c r="L851" s="52">
        <v>338</v>
      </c>
    </row>
    <row r="852" spans="1:13">
      <c r="A852" s="145" t="s">
        <v>10</v>
      </c>
      <c r="B852" s="89">
        <v>14416</v>
      </c>
      <c r="C852" s="89">
        <v>7035</v>
      </c>
      <c r="D852" s="89">
        <v>7381</v>
      </c>
      <c r="E852" s="113"/>
      <c r="F852" s="89">
        <v>13696</v>
      </c>
      <c r="G852" s="89">
        <v>6653</v>
      </c>
      <c r="H852" s="89">
        <v>7043</v>
      </c>
      <c r="I852" s="113"/>
      <c r="J852" s="113">
        <v>720</v>
      </c>
      <c r="K852" s="113">
        <v>382</v>
      </c>
      <c r="L852" s="113">
        <v>338</v>
      </c>
    </row>
    <row r="853" spans="1:13">
      <c r="A853" s="162" t="s">
        <v>11</v>
      </c>
      <c r="B853" s="56">
        <v>72760</v>
      </c>
      <c r="C853" s="56">
        <v>35799</v>
      </c>
      <c r="D853" s="56">
        <v>36961</v>
      </c>
      <c r="E853" s="81"/>
      <c r="F853" s="56">
        <v>72759</v>
      </c>
      <c r="G853" s="56">
        <v>35798</v>
      </c>
      <c r="H853" s="56">
        <v>36961</v>
      </c>
      <c r="I853" s="81"/>
      <c r="J853" s="81">
        <v>1</v>
      </c>
      <c r="K853" s="81">
        <v>1</v>
      </c>
      <c r="L853" s="81">
        <v>0</v>
      </c>
      <c r="M853" s="113"/>
    </row>
    <row r="854" spans="1:13">
      <c r="A854" s="145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</row>
    <row r="855" spans="1:13" s="113" customFormat="1">
      <c r="A855" s="108"/>
    </row>
    <row r="856" spans="1:13">
      <c r="A856" s="108" t="s">
        <v>138</v>
      </c>
    </row>
    <row r="857" spans="1:13" ht="27.6">
      <c r="A857" s="205" t="s">
        <v>151</v>
      </c>
      <c r="B857" s="188" t="s">
        <v>19</v>
      </c>
      <c r="C857" s="188"/>
      <c r="D857" s="188"/>
      <c r="E857" s="132"/>
      <c r="F857" s="188" t="s">
        <v>8</v>
      </c>
      <c r="G857" s="188"/>
      <c r="H857" s="188"/>
      <c r="I857" s="133"/>
      <c r="J857" s="189" t="s">
        <v>7</v>
      </c>
      <c r="K857" s="189"/>
      <c r="L857" s="189"/>
    </row>
    <row r="858" spans="1:13" ht="14.4">
      <c r="A858" s="206"/>
      <c r="B858" s="182" t="s">
        <v>20</v>
      </c>
      <c r="C858" s="183" t="s">
        <v>21</v>
      </c>
      <c r="D858" s="183" t="s">
        <v>22</v>
      </c>
      <c r="E858" s="183"/>
      <c r="F858" s="182" t="s">
        <v>20</v>
      </c>
      <c r="G858" s="183" t="s">
        <v>21</v>
      </c>
      <c r="H858" s="183" t="s">
        <v>22</v>
      </c>
      <c r="I858" s="183"/>
      <c r="J858" s="183" t="s">
        <v>20</v>
      </c>
      <c r="K858" s="183" t="s">
        <v>3</v>
      </c>
      <c r="L858" s="183" t="s">
        <v>4</v>
      </c>
    </row>
    <row r="859" spans="1:13" s="139" customFormat="1">
      <c r="A859" s="169" t="s">
        <v>145</v>
      </c>
      <c r="B859" s="175">
        <f>B860+B863+B866+B869+B872+B875+B878+B881+B884+B887+B890+B893+B896+B899+B902</f>
        <v>1301226</v>
      </c>
      <c r="C859" s="175">
        <f t="shared" ref="C859:L859" si="23">C860+C863+C866+C869+C872+C875+C878+C881+C884+C887+C890+C893+C896+C899+C902</f>
        <v>631263</v>
      </c>
      <c r="D859" s="175">
        <f t="shared" si="23"/>
        <v>669963</v>
      </c>
      <c r="E859" s="175"/>
      <c r="F859" s="175">
        <f t="shared" si="23"/>
        <v>1272072</v>
      </c>
      <c r="G859" s="175">
        <f t="shared" si="23"/>
        <v>617140</v>
      </c>
      <c r="H859" s="175">
        <f t="shared" si="23"/>
        <v>654932</v>
      </c>
      <c r="I859" s="175">
        <f t="shared" si="23"/>
        <v>0</v>
      </c>
      <c r="J859" s="175">
        <f t="shared" si="23"/>
        <v>29154</v>
      </c>
      <c r="K859" s="175">
        <f t="shared" si="23"/>
        <v>14123</v>
      </c>
      <c r="L859" s="175">
        <f t="shared" si="23"/>
        <v>15031</v>
      </c>
    </row>
    <row r="860" spans="1:13">
      <c r="A860" s="149" t="s">
        <v>175</v>
      </c>
      <c r="B860" s="32">
        <v>36575</v>
      </c>
      <c r="C860" s="32">
        <v>18328</v>
      </c>
      <c r="D860" s="32">
        <v>18247</v>
      </c>
      <c r="E860" s="113"/>
      <c r="F860" s="32">
        <v>35551</v>
      </c>
      <c r="G860" s="32">
        <v>17853</v>
      </c>
      <c r="H860" s="32">
        <v>17698</v>
      </c>
      <c r="I860" s="113"/>
      <c r="J860" s="32">
        <v>1024</v>
      </c>
      <c r="K860" s="52">
        <v>475</v>
      </c>
      <c r="L860" s="52">
        <v>549</v>
      </c>
      <c r="M860" s="113"/>
    </row>
    <row r="861" spans="1:13">
      <c r="A861" s="145" t="s">
        <v>10</v>
      </c>
      <c r="B861" s="32">
        <v>5815</v>
      </c>
      <c r="C861" s="32">
        <v>2854</v>
      </c>
      <c r="D861" s="32">
        <v>2961</v>
      </c>
      <c r="E861" s="113"/>
      <c r="F861" s="32">
        <v>4982</v>
      </c>
      <c r="G861" s="32">
        <v>2453</v>
      </c>
      <c r="H861" s="32">
        <v>2529</v>
      </c>
      <c r="I861" s="113"/>
      <c r="J861" s="52">
        <v>833</v>
      </c>
      <c r="K861" s="52">
        <v>401</v>
      </c>
      <c r="L861" s="52">
        <v>432</v>
      </c>
      <c r="M861" s="113"/>
    </row>
    <row r="862" spans="1:13">
      <c r="A862" s="145" t="s">
        <v>11</v>
      </c>
      <c r="B862" s="32">
        <v>30760</v>
      </c>
      <c r="C862" s="32">
        <v>15474</v>
      </c>
      <c r="D862" s="32">
        <v>15286</v>
      </c>
      <c r="E862" s="113"/>
      <c r="F862" s="32">
        <v>30569</v>
      </c>
      <c r="G862" s="32">
        <v>15400</v>
      </c>
      <c r="H862" s="32">
        <v>15169</v>
      </c>
      <c r="I862" s="113"/>
      <c r="J862" s="52">
        <v>191</v>
      </c>
      <c r="K862" s="52">
        <v>74</v>
      </c>
      <c r="L862" s="52">
        <v>117</v>
      </c>
      <c r="M862" s="113"/>
    </row>
    <row r="863" spans="1:13">
      <c r="A863" s="149" t="s">
        <v>133</v>
      </c>
      <c r="B863" s="32">
        <v>56571</v>
      </c>
      <c r="C863" s="32">
        <v>28332</v>
      </c>
      <c r="D863" s="32">
        <v>28239</v>
      </c>
      <c r="E863" s="113"/>
      <c r="F863" s="32">
        <v>53944</v>
      </c>
      <c r="G863" s="32">
        <v>26909</v>
      </c>
      <c r="H863" s="32">
        <v>27035</v>
      </c>
      <c r="I863" s="113"/>
      <c r="J863" s="32">
        <v>2627</v>
      </c>
      <c r="K863" s="32">
        <v>1423</v>
      </c>
      <c r="L863" s="32">
        <v>1204</v>
      </c>
      <c r="M863" s="113"/>
    </row>
    <row r="864" spans="1:13">
      <c r="A864" s="145" t="s">
        <v>10</v>
      </c>
      <c r="B864" s="32">
        <v>5729</v>
      </c>
      <c r="C864" s="32">
        <v>2653</v>
      </c>
      <c r="D864" s="32">
        <v>3076</v>
      </c>
      <c r="E864" s="113"/>
      <c r="F864" s="32">
        <v>5620</v>
      </c>
      <c r="G864" s="32">
        <v>2606</v>
      </c>
      <c r="H864" s="32">
        <v>3014</v>
      </c>
      <c r="I864" s="113"/>
      <c r="J864" s="52">
        <v>109</v>
      </c>
      <c r="K864" s="52">
        <v>47</v>
      </c>
      <c r="L864" s="52">
        <v>62</v>
      </c>
      <c r="M864" s="113"/>
    </row>
    <row r="865" spans="1:13">
      <c r="A865" s="145" t="s">
        <v>11</v>
      </c>
      <c r="B865" s="32">
        <v>50842</v>
      </c>
      <c r="C865" s="32">
        <v>25679</v>
      </c>
      <c r="D865" s="32">
        <v>25163</v>
      </c>
      <c r="E865" s="113"/>
      <c r="F865" s="32">
        <v>48324</v>
      </c>
      <c r="G865" s="32">
        <v>24303</v>
      </c>
      <c r="H865" s="32">
        <v>24021</v>
      </c>
      <c r="I865" s="113"/>
      <c r="J865" s="32">
        <v>2518</v>
      </c>
      <c r="K865" s="32">
        <v>1376</v>
      </c>
      <c r="L865" s="32">
        <v>1142</v>
      </c>
      <c r="M865" s="113"/>
    </row>
    <row r="866" spans="1:13">
      <c r="A866" s="191" t="s">
        <v>134</v>
      </c>
      <c r="B866" s="32">
        <v>99895</v>
      </c>
      <c r="C866" s="32">
        <v>48658</v>
      </c>
      <c r="D866" s="32">
        <v>51237</v>
      </c>
      <c r="E866" s="113"/>
      <c r="F866" s="32">
        <v>94066</v>
      </c>
      <c r="G866" s="32">
        <v>45344</v>
      </c>
      <c r="H866" s="32">
        <v>48722</v>
      </c>
      <c r="I866" s="113"/>
      <c r="J866" s="32">
        <v>5829</v>
      </c>
      <c r="K866" s="32">
        <v>3314</v>
      </c>
      <c r="L866" s="32">
        <v>2515</v>
      </c>
      <c r="M866" s="113"/>
    </row>
    <row r="867" spans="1:13">
      <c r="A867" s="145" t="s">
        <v>10</v>
      </c>
      <c r="B867" s="32">
        <v>28736</v>
      </c>
      <c r="C867" s="32">
        <v>14152</v>
      </c>
      <c r="D867" s="32">
        <v>14584</v>
      </c>
      <c r="E867" s="113"/>
      <c r="F867" s="32">
        <v>26416</v>
      </c>
      <c r="G867" s="32">
        <v>12669</v>
      </c>
      <c r="H867" s="32">
        <v>13747</v>
      </c>
      <c r="I867" s="113"/>
      <c r="J867" s="32">
        <v>2320</v>
      </c>
      <c r="K867" s="32">
        <v>1483</v>
      </c>
      <c r="L867" s="52">
        <v>837</v>
      </c>
      <c r="M867" s="113"/>
    </row>
    <row r="868" spans="1:13">
      <c r="A868" s="145" t="s">
        <v>11</v>
      </c>
      <c r="B868" s="32">
        <v>71159</v>
      </c>
      <c r="C868" s="32">
        <v>34506</v>
      </c>
      <c r="D868" s="32">
        <v>36653</v>
      </c>
      <c r="E868" s="113"/>
      <c r="F868" s="32">
        <v>67650</v>
      </c>
      <c r="G868" s="32">
        <v>32675</v>
      </c>
      <c r="H868" s="32">
        <v>34975</v>
      </c>
      <c r="I868" s="113"/>
      <c r="J868" s="32">
        <v>3509</v>
      </c>
      <c r="K868" s="32">
        <v>1831</v>
      </c>
      <c r="L868" s="32">
        <v>1678</v>
      </c>
      <c r="M868" s="113"/>
    </row>
    <row r="869" spans="1:13">
      <c r="A869" s="149" t="s">
        <v>174</v>
      </c>
      <c r="B869" s="32">
        <v>90735</v>
      </c>
      <c r="C869" s="32">
        <v>43909</v>
      </c>
      <c r="D869" s="32">
        <v>46826</v>
      </c>
      <c r="E869" s="113"/>
      <c r="F869" s="32">
        <v>89247</v>
      </c>
      <c r="G869" s="32">
        <v>43275</v>
      </c>
      <c r="H869" s="32">
        <v>45972</v>
      </c>
      <c r="I869" s="113"/>
      <c r="J869" s="32">
        <v>1488</v>
      </c>
      <c r="K869" s="52">
        <v>634</v>
      </c>
      <c r="L869" s="52">
        <v>854</v>
      </c>
      <c r="M869" s="113"/>
    </row>
    <row r="870" spans="1:13">
      <c r="A870" s="145" t="s">
        <v>10</v>
      </c>
      <c r="B870" s="32">
        <v>18530</v>
      </c>
      <c r="C870" s="32">
        <v>8759</v>
      </c>
      <c r="D870" s="32">
        <v>9771</v>
      </c>
      <c r="E870" s="113"/>
      <c r="F870" s="32">
        <v>17822</v>
      </c>
      <c r="G870" s="32">
        <v>8462</v>
      </c>
      <c r="H870" s="32">
        <v>9360</v>
      </c>
      <c r="I870" s="113"/>
      <c r="J870" s="52">
        <v>708</v>
      </c>
      <c r="K870" s="52">
        <v>297</v>
      </c>
      <c r="L870" s="52">
        <v>411</v>
      </c>
      <c r="M870" s="113"/>
    </row>
    <row r="871" spans="1:13">
      <c r="A871" s="145" t="s">
        <v>11</v>
      </c>
      <c r="B871" s="32">
        <v>72205</v>
      </c>
      <c r="C871" s="32">
        <v>35150</v>
      </c>
      <c r="D871" s="32">
        <v>37055</v>
      </c>
      <c r="E871" s="113"/>
      <c r="F871" s="32">
        <v>71425</v>
      </c>
      <c r="G871" s="32">
        <v>34813</v>
      </c>
      <c r="H871" s="32">
        <v>36612</v>
      </c>
      <c r="I871" s="113"/>
      <c r="J871" s="52">
        <v>780</v>
      </c>
      <c r="K871" s="52">
        <v>337</v>
      </c>
      <c r="L871" s="52">
        <v>443</v>
      </c>
      <c r="M871" s="113"/>
    </row>
    <row r="872" spans="1:13">
      <c r="A872" s="149" t="s">
        <v>135</v>
      </c>
      <c r="B872" s="32">
        <v>139864</v>
      </c>
      <c r="C872" s="32">
        <v>66607</v>
      </c>
      <c r="D872" s="32">
        <v>73257</v>
      </c>
      <c r="E872" s="113"/>
      <c r="F872" s="32">
        <v>135361</v>
      </c>
      <c r="G872" s="32">
        <v>65095</v>
      </c>
      <c r="H872" s="32">
        <v>70266</v>
      </c>
      <c r="I872" s="113"/>
      <c r="J872" s="32">
        <v>4503</v>
      </c>
      <c r="K872" s="32">
        <v>1512</v>
      </c>
      <c r="L872" s="32">
        <v>2991</v>
      </c>
      <c r="M872" s="113"/>
    </row>
    <row r="873" spans="1:13">
      <c r="A873" s="145" t="s">
        <v>10</v>
      </c>
      <c r="B873" s="32">
        <v>89255</v>
      </c>
      <c r="C873" s="32">
        <v>42278</v>
      </c>
      <c r="D873" s="32">
        <v>46977</v>
      </c>
      <c r="E873" s="113"/>
      <c r="F873" s="32">
        <v>85230</v>
      </c>
      <c r="G873" s="32">
        <v>40959</v>
      </c>
      <c r="H873" s="32">
        <v>44271</v>
      </c>
      <c r="I873" s="113"/>
      <c r="J873" s="32">
        <v>4025</v>
      </c>
      <c r="K873" s="32">
        <v>1319</v>
      </c>
      <c r="L873" s="32">
        <v>2706</v>
      </c>
      <c r="M873" s="113"/>
    </row>
    <row r="874" spans="1:13">
      <c r="A874" s="145" t="s">
        <v>11</v>
      </c>
      <c r="B874" s="32">
        <v>50609</v>
      </c>
      <c r="C874" s="32">
        <v>24329</v>
      </c>
      <c r="D874" s="32">
        <v>26280</v>
      </c>
      <c r="E874" s="113"/>
      <c r="F874" s="32">
        <v>50131</v>
      </c>
      <c r="G874" s="32">
        <v>24136</v>
      </c>
      <c r="H874" s="32">
        <v>25995</v>
      </c>
      <c r="I874" s="113"/>
      <c r="J874" s="52">
        <v>478</v>
      </c>
      <c r="K874" s="52">
        <v>193</v>
      </c>
      <c r="L874" s="52">
        <v>285</v>
      </c>
      <c r="M874" s="113"/>
    </row>
    <row r="875" spans="1:13">
      <c r="A875" s="149" t="s">
        <v>173</v>
      </c>
      <c r="B875" s="32">
        <v>87021</v>
      </c>
      <c r="C875" s="32">
        <v>43849</v>
      </c>
      <c r="D875" s="32">
        <v>43172</v>
      </c>
      <c r="E875" s="113"/>
      <c r="F875" s="32">
        <v>85016</v>
      </c>
      <c r="G875" s="32">
        <v>42611</v>
      </c>
      <c r="H875" s="32">
        <v>42405</v>
      </c>
      <c r="I875" s="113"/>
      <c r="J875" s="32">
        <v>2005</v>
      </c>
      <c r="K875" s="32">
        <v>1238</v>
      </c>
      <c r="L875" s="52">
        <v>767</v>
      </c>
      <c r="M875" s="113"/>
    </row>
    <row r="876" spans="1:13">
      <c r="A876" s="145" t="s">
        <v>10</v>
      </c>
      <c r="B876" s="32">
        <v>10242</v>
      </c>
      <c r="C876" s="32">
        <v>5178</v>
      </c>
      <c r="D876" s="32">
        <v>5064</v>
      </c>
      <c r="E876" s="113"/>
      <c r="F876" s="32">
        <v>8485</v>
      </c>
      <c r="G876" s="32">
        <v>4085</v>
      </c>
      <c r="H876" s="32">
        <v>4400</v>
      </c>
      <c r="I876" s="113"/>
      <c r="J876" s="32">
        <v>1757</v>
      </c>
      <c r="K876" s="32">
        <v>1093</v>
      </c>
      <c r="L876" s="52">
        <v>664</v>
      </c>
      <c r="M876" s="113"/>
    </row>
    <row r="877" spans="1:13">
      <c r="A877" s="145" t="s">
        <v>11</v>
      </c>
      <c r="B877" s="32">
        <v>76779</v>
      </c>
      <c r="C877" s="32">
        <v>38671</v>
      </c>
      <c r="D877" s="32">
        <v>38108</v>
      </c>
      <c r="E877" s="113"/>
      <c r="F877" s="32">
        <v>76531</v>
      </c>
      <c r="G877" s="32">
        <v>38526</v>
      </c>
      <c r="H877" s="32">
        <v>38005</v>
      </c>
      <c r="I877" s="113"/>
      <c r="J877" s="52">
        <v>248</v>
      </c>
      <c r="K877" s="52">
        <v>145</v>
      </c>
      <c r="L877" s="52">
        <v>103</v>
      </c>
      <c r="M877" s="113"/>
    </row>
    <row r="878" spans="1:13">
      <c r="A878" s="140" t="s">
        <v>136</v>
      </c>
      <c r="B878" s="32">
        <v>38824</v>
      </c>
      <c r="C878" s="32">
        <v>18836</v>
      </c>
      <c r="D878" s="32">
        <v>19988</v>
      </c>
      <c r="E878" s="113"/>
      <c r="F878" s="32">
        <v>37740</v>
      </c>
      <c r="G878" s="32">
        <v>18323</v>
      </c>
      <c r="H878" s="32">
        <v>19417</v>
      </c>
      <c r="I878" s="113"/>
      <c r="J878" s="32">
        <v>1084</v>
      </c>
      <c r="K878" s="52">
        <v>513</v>
      </c>
      <c r="L878" s="52">
        <v>571</v>
      </c>
      <c r="M878" s="113"/>
    </row>
    <row r="879" spans="1:13">
      <c r="A879" s="145" t="s">
        <v>10</v>
      </c>
      <c r="B879" s="32">
        <v>11758</v>
      </c>
      <c r="C879" s="32">
        <v>5723</v>
      </c>
      <c r="D879" s="32">
        <v>6035</v>
      </c>
      <c r="E879" s="113"/>
      <c r="F879" s="32">
        <v>10720</v>
      </c>
      <c r="G879" s="32">
        <v>5228</v>
      </c>
      <c r="H879" s="32">
        <v>5492</v>
      </c>
      <c r="I879" s="113"/>
      <c r="J879" s="32">
        <v>1038</v>
      </c>
      <c r="K879" s="52">
        <v>495</v>
      </c>
      <c r="L879" s="52">
        <v>543</v>
      </c>
      <c r="M879" s="113"/>
    </row>
    <row r="880" spans="1:13">
      <c r="A880" s="145" t="s">
        <v>11</v>
      </c>
      <c r="B880" s="32">
        <v>27066</v>
      </c>
      <c r="C880" s="32">
        <v>13113</v>
      </c>
      <c r="D880" s="32">
        <v>13953</v>
      </c>
      <c r="E880" s="113"/>
      <c r="F880" s="32">
        <v>27020</v>
      </c>
      <c r="G880" s="32">
        <v>13095</v>
      </c>
      <c r="H880" s="32">
        <v>13925</v>
      </c>
      <c r="I880" s="113"/>
      <c r="J880" s="52">
        <v>46</v>
      </c>
      <c r="K880" s="52">
        <v>18</v>
      </c>
      <c r="L880" s="52">
        <v>28</v>
      </c>
      <c r="M880" s="113"/>
    </row>
    <row r="881" spans="1:13">
      <c r="A881" s="140" t="s">
        <v>172</v>
      </c>
      <c r="B881" s="32">
        <v>120254</v>
      </c>
      <c r="C881" s="32">
        <v>56920</v>
      </c>
      <c r="D881" s="32">
        <v>63334</v>
      </c>
      <c r="E881" s="113"/>
      <c r="F881" s="32">
        <v>118262</v>
      </c>
      <c r="G881" s="32">
        <v>56169</v>
      </c>
      <c r="H881" s="32">
        <v>62093</v>
      </c>
      <c r="I881" s="113"/>
      <c r="J881" s="32">
        <v>1992</v>
      </c>
      <c r="K881" s="52">
        <v>751</v>
      </c>
      <c r="L881" s="32">
        <v>1241</v>
      </c>
      <c r="M881" s="113"/>
    </row>
    <row r="882" spans="1:13">
      <c r="A882" s="145" t="s">
        <v>10</v>
      </c>
      <c r="B882" s="32">
        <v>7270</v>
      </c>
      <c r="C882" s="32">
        <v>3259</v>
      </c>
      <c r="D882" s="32">
        <v>4011</v>
      </c>
      <c r="E882" s="113"/>
      <c r="F882" s="32">
        <v>6571</v>
      </c>
      <c r="G882" s="32">
        <v>3014</v>
      </c>
      <c r="H882" s="32">
        <v>3557</v>
      </c>
      <c r="I882" s="113"/>
      <c r="J882" s="52">
        <v>699</v>
      </c>
      <c r="K882" s="52">
        <v>245</v>
      </c>
      <c r="L882" s="52">
        <v>454</v>
      </c>
      <c r="M882" s="113"/>
    </row>
    <row r="883" spans="1:13">
      <c r="A883" s="145" t="s">
        <v>11</v>
      </c>
      <c r="B883" s="32">
        <v>112984</v>
      </c>
      <c r="C883" s="32">
        <v>53661</v>
      </c>
      <c r="D883" s="32">
        <v>59323</v>
      </c>
      <c r="E883" s="113"/>
      <c r="F883" s="32">
        <v>111691</v>
      </c>
      <c r="G883" s="32">
        <v>53155</v>
      </c>
      <c r="H883" s="32">
        <v>58536</v>
      </c>
      <c r="I883" s="113"/>
      <c r="J883" s="32">
        <v>1293</v>
      </c>
      <c r="K883" s="52">
        <v>506</v>
      </c>
      <c r="L883" s="52">
        <v>787</v>
      </c>
      <c r="M883" s="113"/>
    </row>
    <row r="884" spans="1:13">
      <c r="A884" s="140" t="s">
        <v>171</v>
      </c>
      <c r="B884" s="32">
        <v>51861</v>
      </c>
      <c r="C884" s="32">
        <v>25552</v>
      </c>
      <c r="D884" s="32">
        <v>26309</v>
      </c>
      <c r="E884" s="113"/>
      <c r="F884" s="32">
        <v>50960</v>
      </c>
      <c r="G884" s="32">
        <v>25238</v>
      </c>
      <c r="H884" s="32">
        <v>25722</v>
      </c>
      <c r="I884" s="113"/>
      <c r="J884" s="52">
        <v>901</v>
      </c>
      <c r="K884" s="52">
        <v>314</v>
      </c>
      <c r="L884" s="52">
        <v>587</v>
      </c>
      <c r="M884" s="113"/>
    </row>
    <row r="885" spans="1:13">
      <c r="A885" s="145" t="s">
        <v>10</v>
      </c>
      <c r="B885" s="148">
        <v>0</v>
      </c>
      <c r="C885" s="148">
        <v>0</v>
      </c>
      <c r="D885" s="148">
        <v>0</v>
      </c>
      <c r="E885" s="148"/>
      <c r="F885" s="148">
        <v>0</v>
      </c>
      <c r="G885" s="148">
        <v>0</v>
      </c>
      <c r="H885" s="148">
        <v>0</v>
      </c>
      <c r="I885" s="148">
        <v>0</v>
      </c>
      <c r="J885" s="148">
        <v>0</v>
      </c>
      <c r="K885" s="148">
        <v>0</v>
      </c>
      <c r="L885" s="148">
        <v>0</v>
      </c>
      <c r="M885" s="113"/>
    </row>
    <row r="886" spans="1:13">
      <c r="A886" s="145" t="s">
        <v>11</v>
      </c>
      <c r="B886" s="32">
        <v>51861</v>
      </c>
      <c r="C886" s="32">
        <v>25552</v>
      </c>
      <c r="D886" s="32">
        <v>26309</v>
      </c>
      <c r="E886" s="113"/>
      <c r="F886" s="32">
        <v>50960</v>
      </c>
      <c r="G886" s="32">
        <v>25238</v>
      </c>
      <c r="H886" s="32">
        <v>25722</v>
      </c>
      <c r="I886" s="113"/>
      <c r="J886" s="52">
        <v>901</v>
      </c>
      <c r="K886" s="52">
        <v>314</v>
      </c>
      <c r="L886" s="52">
        <v>587</v>
      </c>
      <c r="M886" s="113"/>
    </row>
    <row r="887" spans="1:13">
      <c r="A887" s="140" t="s">
        <v>170</v>
      </c>
      <c r="B887" s="32">
        <v>144189</v>
      </c>
      <c r="C887" s="32">
        <v>70781</v>
      </c>
      <c r="D887" s="32">
        <v>73408</v>
      </c>
      <c r="E887" s="113"/>
      <c r="F887" s="32">
        <v>142510</v>
      </c>
      <c r="G887" s="32">
        <v>69965</v>
      </c>
      <c r="H887" s="32">
        <v>72545</v>
      </c>
      <c r="I887" s="113"/>
      <c r="J887" s="32">
        <v>1679</v>
      </c>
      <c r="K887" s="52">
        <v>816</v>
      </c>
      <c r="L887" s="52">
        <v>863</v>
      </c>
      <c r="M887" s="113"/>
    </row>
    <row r="888" spans="1:13">
      <c r="A888" s="145" t="s">
        <v>10</v>
      </c>
      <c r="B888" s="32">
        <v>21731</v>
      </c>
      <c r="C888" s="32">
        <v>10696</v>
      </c>
      <c r="D888" s="32">
        <v>11035</v>
      </c>
      <c r="E888" s="113"/>
      <c r="F888" s="32">
        <v>20857</v>
      </c>
      <c r="G888" s="32">
        <v>10200</v>
      </c>
      <c r="H888" s="32">
        <v>10657</v>
      </c>
      <c r="I888" s="113"/>
      <c r="J888" s="52">
        <v>874</v>
      </c>
      <c r="K888" s="52">
        <v>496</v>
      </c>
      <c r="L888" s="52">
        <v>378</v>
      </c>
      <c r="M888" s="113"/>
    </row>
    <row r="889" spans="1:13">
      <c r="A889" s="145" t="s">
        <v>11</v>
      </c>
      <c r="B889" s="32">
        <v>122458</v>
      </c>
      <c r="C889" s="32">
        <v>60085</v>
      </c>
      <c r="D889" s="32">
        <v>62373</v>
      </c>
      <c r="E889" s="113"/>
      <c r="F889" s="32">
        <v>121653</v>
      </c>
      <c r="G889" s="32">
        <v>59765</v>
      </c>
      <c r="H889" s="32">
        <v>61888</v>
      </c>
      <c r="I889" s="113"/>
      <c r="J889" s="52">
        <v>805</v>
      </c>
      <c r="K889" s="52">
        <v>320</v>
      </c>
      <c r="L889" s="52">
        <v>485</v>
      </c>
      <c r="M889" s="113"/>
    </row>
    <row r="890" spans="1:13">
      <c r="A890" s="140" t="s">
        <v>169</v>
      </c>
      <c r="B890" s="32">
        <v>76679</v>
      </c>
      <c r="C890" s="32">
        <v>36991</v>
      </c>
      <c r="D890" s="32">
        <v>39688</v>
      </c>
      <c r="E890" s="113"/>
      <c r="F890" s="32">
        <v>75611</v>
      </c>
      <c r="G890" s="32">
        <v>36441</v>
      </c>
      <c r="H890" s="32">
        <v>39170</v>
      </c>
      <c r="I890" s="113"/>
      <c r="J890" s="32">
        <v>1068</v>
      </c>
      <c r="K890" s="52">
        <v>550</v>
      </c>
      <c r="L890" s="52">
        <v>518</v>
      </c>
      <c r="M890" s="113"/>
    </row>
    <row r="891" spans="1:13">
      <c r="A891" s="145" t="s">
        <v>10</v>
      </c>
      <c r="B891" s="148">
        <v>0</v>
      </c>
      <c r="C891" s="148">
        <v>0</v>
      </c>
      <c r="D891" s="148">
        <v>0</v>
      </c>
      <c r="E891" s="148"/>
      <c r="F891" s="148">
        <v>0</v>
      </c>
      <c r="G891" s="148">
        <v>0</v>
      </c>
      <c r="H891" s="148">
        <v>0</v>
      </c>
      <c r="I891" s="148">
        <v>0</v>
      </c>
      <c r="J891" s="148">
        <v>0</v>
      </c>
      <c r="K891" s="148">
        <v>0</v>
      </c>
      <c r="L891" s="148">
        <v>0</v>
      </c>
      <c r="M891" s="113"/>
    </row>
    <row r="892" spans="1:13">
      <c r="A892" s="145" t="s">
        <v>11</v>
      </c>
      <c r="B892" s="32">
        <v>76679</v>
      </c>
      <c r="C892" s="32">
        <v>36991</v>
      </c>
      <c r="D892" s="32">
        <v>39688</v>
      </c>
      <c r="E892" s="113"/>
      <c r="F892" s="32">
        <v>75611</v>
      </c>
      <c r="G892" s="32">
        <v>36441</v>
      </c>
      <c r="H892" s="32">
        <v>39170</v>
      </c>
      <c r="I892" s="113"/>
      <c r="J892" s="32"/>
      <c r="M892" s="113"/>
    </row>
    <row r="893" spans="1:13">
      <c r="A893" s="140" t="s">
        <v>137</v>
      </c>
      <c r="B893" s="32">
        <v>119458</v>
      </c>
      <c r="C893" s="32">
        <v>58029</v>
      </c>
      <c r="D893" s="32">
        <v>61429</v>
      </c>
      <c r="E893" s="113"/>
      <c r="F893" s="32">
        <v>116476</v>
      </c>
      <c r="G893" s="32">
        <v>56445</v>
      </c>
      <c r="H893" s="32">
        <v>60031</v>
      </c>
      <c r="I893" s="113"/>
      <c r="J893" s="32">
        <v>2982</v>
      </c>
      <c r="K893" s="32">
        <v>1584</v>
      </c>
      <c r="L893" s="32">
        <v>1398</v>
      </c>
      <c r="M893" s="113"/>
    </row>
    <row r="894" spans="1:13">
      <c r="A894" s="145" t="s">
        <v>10</v>
      </c>
      <c r="B894" s="32">
        <v>80630</v>
      </c>
      <c r="C894" s="32">
        <v>39317</v>
      </c>
      <c r="D894" s="32">
        <v>41313</v>
      </c>
      <c r="E894" s="113"/>
      <c r="F894" s="32">
        <v>77664</v>
      </c>
      <c r="G894" s="32">
        <v>37744</v>
      </c>
      <c r="H894" s="32">
        <v>39920</v>
      </c>
      <c r="I894" s="113"/>
      <c r="J894" s="32">
        <v>2966</v>
      </c>
      <c r="K894" s="32">
        <v>1573</v>
      </c>
      <c r="L894" s="32">
        <v>1393</v>
      </c>
      <c r="M894" s="113"/>
    </row>
    <row r="895" spans="1:13">
      <c r="A895" s="145" t="s">
        <v>11</v>
      </c>
      <c r="B895" s="32">
        <v>38828</v>
      </c>
      <c r="C895" s="32">
        <v>18712</v>
      </c>
      <c r="D895" s="32">
        <v>20116</v>
      </c>
      <c r="E895" s="113"/>
      <c r="F895" s="32">
        <v>38812</v>
      </c>
      <c r="G895" s="32">
        <v>18701</v>
      </c>
      <c r="H895" s="32">
        <v>20111</v>
      </c>
      <c r="I895" s="113"/>
      <c r="J895" s="52">
        <v>16</v>
      </c>
      <c r="K895" s="52">
        <v>11</v>
      </c>
      <c r="L895" s="52">
        <v>5</v>
      </c>
      <c r="M895" s="113"/>
    </row>
    <row r="896" spans="1:13">
      <c r="A896" s="140" t="s">
        <v>168</v>
      </c>
      <c r="B896" s="32">
        <v>71774</v>
      </c>
      <c r="C896" s="32">
        <v>34434</v>
      </c>
      <c r="D896" s="32">
        <v>37340</v>
      </c>
      <c r="E896" s="113"/>
      <c r="F896" s="32">
        <v>71650</v>
      </c>
      <c r="G896" s="32">
        <v>34384</v>
      </c>
      <c r="H896" s="32">
        <v>37266</v>
      </c>
      <c r="I896" s="113"/>
      <c r="J896" s="52">
        <v>124</v>
      </c>
      <c r="K896" s="52">
        <v>50</v>
      </c>
      <c r="L896" s="52">
        <v>74</v>
      </c>
      <c r="M896" s="113"/>
    </row>
    <row r="897" spans="1:13">
      <c r="A897" s="145" t="s">
        <v>10</v>
      </c>
      <c r="B897" s="32">
        <v>11907</v>
      </c>
      <c r="C897" s="32">
        <v>5712</v>
      </c>
      <c r="D897" s="32">
        <v>6195</v>
      </c>
      <c r="E897" s="113"/>
      <c r="F897" s="32">
        <v>11854</v>
      </c>
      <c r="G897" s="32">
        <v>5685</v>
      </c>
      <c r="H897" s="32">
        <v>6169</v>
      </c>
      <c r="I897" s="113"/>
      <c r="J897" s="52">
        <v>53</v>
      </c>
      <c r="K897" s="52">
        <v>27</v>
      </c>
      <c r="L897" s="52">
        <v>26</v>
      </c>
      <c r="M897" s="113"/>
    </row>
    <row r="898" spans="1:13">
      <c r="A898" s="145" t="s">
        <v>11</v>
      </c>
      <c r="B898" s="32">
        <v>59867</v>
      </c>
      <c r="C898" s="32">
        <v>28722</v>
      </c>
      <c r="D898" s="32">
        <v>31145</v>
      </c>
      <c r="E898" s="113"/>
      <c r="F898" s="32">
        <v>59796</v>
      </c>
      <c r="G898" s="32">
        <v>28699</v>
      </c>
      <c r="H898" s="32">
        <v>31097</v>
      </c>
      <c r="I898" s="113"/>
      <c r="J898" s="52">
        <v>71</v>
      </c>
      <c r="K898" s="52">
        <v>23</v>
      </c>
      <c r="L898" s="52">
        <v>48</v>
      </c>
      <c r="M898" s="113"/>
    </row>
    <row r="899" spans="1:13">
      <c r="A899" s="140" t="s">
        <v>167</v>
      </c>
      <c r="B899" s="32">
        <v>86993</v>
      </c>
      <c r="C899" s="32">
        <v>41268</v>
      </c>
      <c r="D899" s="32">
        <v>45725</v>
      </c>
      <c r="F899" s="32">
        <v>86278</v>
      </c>
      <c r="G899" s="32">
        <v>40952</v>
      </c>
      <c r="H899" s="32">
        <v>45326</v>
      </c>
      <c r="J899" s="52">
        <v>715</v>
      </c>
      <c r="K899" s="52">
        <v>316</v>
      </c>
      <c r="L899" s="52">
        <v>399</v>
      </c>
    </row>
    <row r="900" spans="1:13">
      <c r="A900" s="145" t="s">
        <v>10</v>
      </c>
      <c r="B900" s="32">
        <v>12861</v>
      </c>
      <c r="C900" s="32">
        <v>6186</v>
      </c>
      <c r="D900" s="32">
        <v>6675</v>
      </c>
      <c r="E900" s="113"/>
      <c r="F900" s="32">
        <v>12318</v>
      </c>
      <c r="G900" s="32">
        <v>5956</v>
      </c>
      <c r="H900" s="32">
        <v>6362</v>
      </c>
      <c r="I900" s="113"/>
      <c r="J900" s="52">
        <v>543</v>
      </c>
      <c r="K900" s="52">
        <v>230</v>
      </c>
      <c r="L900" s="52">
        <v>313</v>
      </c>
    </row>
    <row r="901" spans="1:13">
      <c r="A901" s="145" t="s">
        <v>11</v>
      </c>
      <c r="B901" s="32">
        <v>74132</v>
      </c>
      <c r="C901" s="32">
        <v>35082</v>
      </c>
      <c r="D901" s="32">
        <v>39050</v>
      </c>
      <c r="E901" s="113"/>
      <c r="F901" s="32">
        <v>73960</v>
      </c>
      <c r="G901" s="32">
        <v>34996</v>
      </c>
      <c r="H901" s="32">
        <v>38964</v>
      </c>
      <c r="I901" s="113"/>
      <c r="J901" s="52">
        <v>172</v>
      </c>
      <c r="K901" s="52">
        <v>86</v>
      </c>
      <c r="L901" s="52">
        <v>86</v>
      </c>
      <c r="M901" s="113"/>
    </row>
    <row r="902" spans="1:13">
      <c r="A902" s="140" t="s">
        <v>166</v>
      </c>
      <c r="B902" s="32">
        <v>80533</v>
      </c>
      <c r="C902" s="32">
        <v>38769</v>
      </c>
      <c r="D902" s="32">
        <v>41764</v>
      </c>
      <c r="E902" s="113"/>
      <c r="F902" s="32">
        <v>79400</v>
      </c>
      <c r="G902" s="32">
        <v>38136</v>
      </c>
      <c r="H902" s="32">
        <v>41264</v>
      </c>
      <c r="I902" s="113"/>
      <c r="J902" s="32">
        <v>1133</v>
      </c>
      <c r="K902" s="52">
        <v>633</v>
      </c>
      <c r="L902" s="52">
        <v>500</v>
      </c>
      <c r="M902" s="113"/>
    </row>
    <row r="903" spans="1:13">
      <c r="A903" s="145" t="s">
        <v>10</v>
      </c>
      <c r="B903" s="32">
        <v>25794</v>
      </c>
      <c r="C903" s="32">
        <v>12376</v>
      </c>
      <c r="D903" s="32">
        <v>13418</v>
      </c>
      <c r="E903" s="113"/>
      <c r="F903" s="32">
        <v>24786</v>
      </c>
      <c r="G903" s="32">
        <v>11812</v>
      </c>
      <c r="H903" s="32">
        <v>12974</v>
      </c>
      <c r="I903" s="113"/>
      <c r="J903" s="32">
        <v>1008</v>
      </c>
      <c r="K903" s="52">
        <v>564</v>
      </c>
      <c r="L903" s="52">
        <v>444</v>
      </c>
    </row>
    <row r="904" spans="1:13">
      <c r="A904" s="162" t="s">
        <v>11</v>
      </c>
      <c r="B904" s="56">
        <v>54739</v>
      </c>
      <c r="C904" s="56">
        <v>26393</v>
      </c>
      <c r="D904" s="56">
        <v>28346</v>
      </c>
      <c r="E904" s="81"/>
      <c r="F904" s="56">
        <v>54614</v>
      </c>
      <c r="G904" s="56">
        <v>26324</v>
      </c>
      <c r="H904" s="56">
        <v>28290</v>
      </c>
      <c r="I904" s="81"/>
      <c r="J904" s="81">
        <v>125</v>
      </c>
      <c r="K904" s="81">
        <v>69</v>
      </c>
      <c r="L904" s="81">
        <v>56</v>
      </c>
      <c r="M904" s="113"/>
    </row>
    <row r="905" spans="1:13">
      <c r="A905" s="145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</row>
    <row r="906" spans="1:13">
      <c r="A906" s="145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</row>
    <row r="908" spans="1:13">
      <c r="A908" s="108" t="s">
        <v>140</v>
      </c>
    </row>
    <row r="909" spans="1:13" ht="27.6">
      <c r="A909" s="207" t="s">
        <v>151</v>
      </c>
      <c r="B909" s="188" t="s">
        <v>19</v>
      </c>
      <c r="C909" s="188"/>
      <c r="D909" s="188"/>
      <c r="E909" s="132"/>
      <c r="F909" s="188" t="s">
        <v>8</v>
      </c>
      <c r="G909" s="188"/>
      <c r="H909" s="188"/>
      <c r="I909" s="133"/>
      <c r="J909" s="189" t="s">
        <v>7</v>
      </c>
      <c r="K909" s="189"/>
      <c r="L909" s="189"/>
    </row>
    <row r="910" spans="1:13" ht="14.4">
      <c r="A910" s="204"/>
      <c r="B910" s="134" t="s">
        <v>20</v>
      </c>
      <c r="C910" s="135" t="s">
        <v>21</v>
      </c>
      <c r="D910" s="135" t="s">
        <v>22</v>
      </c>
      <c r="E910" s="135"/>
      <c r="F910" s="134" t="s">
        <v>20</v>
      </c>
      <c r="G910" s="135" t="s">
        <v>21</v>
      </c>
      <c r="H910" s="135" t="s">
        <v>22</v>
      </c>
      <c r="I910" s="135"/>
      <c r="J910" s="135" t="s">
        <v>20</v>
      </c>
      <c r="K910" s="135" t="s">
        <v>3</v>
      </c>
      <c r="L910" s="135" t="s">
        <v>4</v>
      </c>
    </row>
    <row r="911" spans="1:13" s="139" customFormat="1">
      <c r="A911" s="169" t="s">
        <v>145</v>
      </c>
      <c r="B911" s="175">
        <f>B912+B915+B918+B921+B924+B927+B930+B933+B936+B939+B942</f>
        <v>901502</v>
      </c>
      <c r="C911" s="175">
        <f t="shared" ref="C911:L911" si="24">C912+C915+C918+C921+C924+C927+C930+C933+C936+C939+C942</f>
        <v>440317</v>
      </c>
      <c r="D911" s="175">
        <f t="shared" si="24"/>
        <v>461185</v>
      </c>
      <c r="E911" s="175"/>
      <c r="F911" s="175">
        <f t="shared" si="24"/>
        <v>875474</v>
      </c>
      <c r="G911" s="175">
        <f t="shared" si="24"/>
        <v>427303</v>
      </c>
      <c r="H911" s="175">
        <f t="shared" si="24"/>
        <v>448171</v>
      </c>
      <c r="I911" s="175">
        <f t="shared" si="24"/>
        <v>0</v>
      </c>
      <c r="J911" s="175">
        <f t="shared" si="24"/>
        <v>26028</v>
      </c>
      <c r="K911" s="175">
        <f t="shared" si="24"/>
        <v>13014</v>
      </c>
      <c r="L911" s="175">
        <f t="shared" si="24"/>
        <v>13014</v>
      </c>
    </row>
    <row r="912" spans="1:13">
      <c r="A912" s="140" t="s">
        <v>161</v>
      </c>
      <c r="B912" s="32">
        <v>96957</v>
      </c>
      <c r="C912" s="32">
        <v>45880</v>
      </c>
      <c r="D912" s="32">
        <v>51077</v>
      </c>
      <c r="F912" s="32">
        <v>96298</v>
      </c>
      <c r="G912" s="32">
        <v>45557</v>
      </c>
      <c r="H912" s="32">
        <v>50741</v>
      </c>
      <c r="J912" s="52">
        <v>659</v>
      </c>
      <c r="K912" s="52">
        <v>323</v>
      </c>
      <c r="L912" s="52">
        <v>336</v>
      </c>
    </row>
    <row r="913" spans="1:13">
      <c r="A913" s="145" t="s">
        <v>10</v>
      </c>
      <c r="B913" s="148">
        <v>0</v>
      </c>
      <c r="C913" s="148">
        <v>0</v>
      </c>
      <c r="D913" s="148">
        <v>0</v>
      </c>
      <c r="E913" s="148"/>
      <c r="F913" s="148">
        <v>0</v>
      </c>
      <c r="G913" s="148">
        <v>0</v>
      </c>
      <c r="H913" s="148">
        <v>0</v>
      </c>
      <c r="I913" s="148">
        <v>0</v>
      </c>
      <c r="J913" s="148">
        <v>0</v>
      </c>
      <c r="K913" s="148">
        <v>0</v>
      </c>
      <c r="L913" s="148">
        <v>0</v>
      </c>
    </row>
    <row r="914" spans="1:13">
      <c r="A914" s="145" t="s">
        <v>11</v>
      </c>
      <c r="B914" s="32">
        <v>96957</v>
      </c>
      <c r="C914" s="32">
        <v>45880</v>
      </c>
      <c r="D914" s="32">
        <v>51077</v>
      </c>
      <c r="E914" s="78"/>
      <c r="F914" s="32">
        <v>96298</v>
      </c>
      <c r="G914" s="32">
        <v>45557</v>
      </c>
      <c r="H914" s="32">
        <v>50741</v>
      </c>
      <c r="I914" s="78"/>
      <c r="J914" s="52">
        <v>659</v>
      </c>
      <c r="K914" s="52">
        <v>323</v>
      </c>
      <c r="L914" s="52">
        <v>336</v>
      </c>
      <c r="M914" s="78"/>
    </row>
    <row r="915" spans="1:13">
      <c r="A915" s="140" t="s">
        <v>162</v>
      </c>
      <c r="B915" s="32">
        <v>91457</v>
      </c>
      <c r="C915" s="32">
        <v>46621</v>
      </c>
      <c r="D915" s="32">
        <v>44836</v>
      </c>
      <c r="E915" s="78"/>
      <c r="F915" s="32">
        <v>91136</v>
      </c>
      <c r="G915" s="32">
        <v>46464</v>
      </c>
      <c r="H915" s="32">
        <v>44672</v>
      </c>
      <c r="I915" s="78"/>
      <c r="J915" s="52">
        <v>321</v>
      </c>
      <c r="K915" s="52">
        <v>157</v>
      </c>
      <c r="L915" s="52">
        <v>164</v>
      </c>
      <c r="M915" s="78"/>
    </row>
    <row r="916" spans="1:13">
      <c r="A916" s="145" t="s">
        <v>10</v>
      </c>
      <c r="B916" s="32">
        <v>5632</v>
      </c>
      <c r="C916" s="32">
        <v>2881</v>
      </c>
      <c r="D916" s="32">
        <v>2751</v>
      </c>
      <c r="E916" s="78"/>
      <c r="F916" s="32">
        <v>5485</v>
      </c>
      <c r="G916" s="32">
        <v>2806</v>
      </c>
      <c r="H916" s="32">
        <v>2679</v>
      </c>
      <c r="I916" s="78"/>
      <c r="J916" s="52">
        <v>147</v>
      </c>
      <c r="K916" s="52">
        <v>75</v>
      </c>
      <c r="L916" s="52">
        <v>72</v>
      </c>
      <c r="M916" s="78"/>
    </row>
    <row r="917" spans="1:13">
      <c r="A917" s="145" t="s">
        <v>11</v>
      </c>
      <c r="B917" s="32">
        <v>85825</v>
      </c>
      <c r="C917" s="32">
        <v>43740</v>
      </c>
      <c r="D917" s="32">
        <v>42085</v>
      </c>
      <c r="E917" s="78"/>
      <c r="F917" s="32">
        <v>85651</v>
      </c>
      <c r="G917" s="32">
        <v>43658</v>
      </c>
      <c r="H917" s="32">
        <v>41993</v>
      </c>
      <c r="I917" s="78"/>
      <c r="J917" s="52">
        <v>174</v>
      </c>
      <c r="K917" s="52">
        <v>82</v>
      </c>
      <c r="L917" s="52">
        <v>92</v>
      </c>
      <c r="M917" s="78"/>
    </row>
    <row r="918" spans="1:13">
      <c r="A918" s="140" t="s">
        <v>139</v>
      </c>
      <c r="B918" s="32">
        <v>200672</v>
      </c>
      <c r="C918" s="32">
        <v>98493</v>
      </c>
      <c r="D918" s="32">
        <v>102179</v>
      </c>
      <c r="E918" s="78"/>
      <c r="F918" s="32">
        <v>190962</v>
      </c>
      <c r="G918" s="32">
        <v>93232</v>
      </c>
      <c r="H918" s="32">
        <v>97730</v>
      </c>
      <c r="I918" s="78"/>
      <c r="J918" s="32">
        <v>9710</v>
      </c>
      <c r="K918" s="32">
        <v>5261</v>
      </c>
      <c r="L918" s="32">
        <v>4449</v>
      </c>
      <c r="M918" s="78"/>
    </row>
    <row r="919" spans="1:13">
      <c r="A919" s="145" t="s">
        <v>10</v>
      </c>
      <c r="B919" s="32">
        <v>143358</v>
      </c>
      <c r="C919" s="32">
        <v>70007</v>
      </c>
      <c r="D919" s="32">
        <v>73351</v>
      </c>
      <c r="E919" s="78"/>
      <c r="F919" s="32">
        <v>135513</v>
      </c>
      <c r="G919" s="32">
        <v>65782</v>
      </c>
      <c r="H919" s="32">
        <v>69731</v>
      </c>
      <c r="I919" s="78"/>
      <c r="J919" s="32">
        <v>7845</v>
      </c>
      <c r="K919" s="32">
        <v>4225</v>
      </c>
      <c r="L919" s="32">
        <v>3620</v>
      </c>
      <c r="M919" s="78"/>
    </row>
    <row r="920" spans="1:13">
      <c r="A920" s="145" t="s">
        <v>11</v>
      </c>
      <c r="B920" s="32">
        <v>57314</v>
      </c>
      <c r="C920" s="32">
        <v>28486</v>
      </c>
      <c r="D920" s="32">
        <v>28828</v>
      </c>
      <c r="E920" s="78"/>
      <c r="F920" s="32">
        <v>55449</v>
      </c>
      <c r="G920" s="32">
        <v>27450</v>
      </c>
      <c r="H920" s="32">
        <v>27999</v>
      </c>
      <c r="I920" s="78"/>
      <c r="J920" s="32">
        <v>1865</v>
      </c>
      <c r="K920" s="32">
        <v>1036</v>
      </c>
      <c r="L920" s="52">
        <v>829</v>
      </c>
      <c r="M920" s="78"/>
    </row>
    <row r="921" spans="1:13">
      <c r="A921" s="140" t="s">
        <v>163</v>
      </c>
      <c r="B921" s="32">
        <v>77057</v>
      </c>
      <c r="C921" s="32">
        <v>36993</v>
      </c>
      <c r="D921" s="32">
        <v>40064</v>
      </c>
      <c r="E921" s="78"/>
      <c r="F921" s="32">
        <v>73824</v>
      </c>
      <c r="G921" s="32">
        <v>35205</v>
      </c>
      <c r="H921" s="32">
        <v>38619</v>
      </c>
      <c r="I921" s="78"/>
      <c r="J921" s="32">
        <v>3233</v>
      </c>
      <c r="K921" s="32">
        <v>1788</v>
      </c>
      <c r="L921" s="32">
        <v>1445</v>
      </c>
      <c r="M921" s="78"/>
    </row>
    <row r="922" spans="1:13">
      <c r="A922" s="145" t="s">
        <v>10</v>
      </c>
      <c r="B922" s="32">
        <v>14751</v>
      </c>
      <c r="C922" s="32">
        <v>7082</v>
      </c>
      <c r="D922" s="32">
        <v>7669</v>
      </c>
      <c r="E922" s="78"/>
      <c r="F922" s="32">
        <v>12213</v>
      </c>
      <c r="G922" s="32">
        <v>5765</v>
      </c>
      <c r="H922" s="32">
        <v>6448</v>
      </c>
      <c r="I922" s="78"/>
      <c r="J922" s="32">
        <v>2538</v>
      </c>
      <c r="K922" s="32">
        <v>1317</v>
      </c>
      <c r="L922" s="32">
        <v>1221</v>
      </c>
      <c r="M922" s="78"/>
    </row>
    <row r="923" spans="1:13">
      <c r="A923" s="145" t="s">
        <v>11</v>
      </c>
      <c r="B923" s="32">
        <v>62306</v>
      </c>
      <c r="C923" s="32">
        <v>29911</v>
      </c>
      <c r="D923" s="32">
        <v>32395</v>
      </c>
      <c r="E923" s="78"/>
      <c r="F923" s="32">
        <v>61611</v>
      </c>
      <c r="G923" s="32">
        <v>29440</v>
      </c>
      <c r="H923" s="32">
        <v>32171</v>
      </c>
      <c r="I923" s="78"/>
      <c r="J923" s="52">
        <v>695</v>
      </c>
      <c r="K923" s="52">
        <v>471</v>
      </c>
      <c r="L923" s="52">
        <v>224</v>
      </c>
      <c r="M923" s="78"/>
    </row>
    <row r="924" spans="1:13">
      <c r="A924" s="140" t="s">
        <v>285</v>
      </c>
      <c r="B924" s="32">
        <v>38754</v>
      </c>
      <c r="C924" s="32">
        <v>18923</v>
      </c>
      <c r="D924" s="32">
        <v>19831</v>
      </c>
      <c r="E924" s="78"/>
      <c r="F924" s="32">
        <v>37973</v>
      </c>
      <c r="G924" s="32">
        <v>18449</v>
      </c>
      <c r="H924" s="32">
        <v>19524</v>
      </c>
      <c r="I924" s="78"/>
      <c r="J924" s="52">
        <v>781</v>
      </c>
      <c r="K924" s="52">
        <v>474</v>
      </c>
      <c r="L924" s="52">
        <v>307</v>
      </c>
      <c r="M924" s="78"/>
    </row>
    <row r="925" spans="1:13">
      <c r="A925" s="145" t="s">
        <v>10</v>
      </c>
      <c r="B925" s="32">
        <v>5246</v>
      </c>
      <c r="C925" s="32">
        <v>2561</v>
      </c>
      <c r="D925" s="32">
        <v>2685</v>
      </c>
      <c r="E925" s="78"/>
      <c r="F925" s="32">
        <v>4556</v>
      </c>
      <c r="G925" s="32">
        <v>2165</v>
      </c>
      <c r="H925" s="32">
        <v>2391</v>
      </c>
      <c r="I925" s="78"/>
      <c r="J925" s="52">
        <v>690</v>
      </c>
      <c r="K925" s="52">
        <v>396</v>
      </c>
      <c r="L925" s="52">
        <v>294</v>
      </c>
      <c r="M925" s="78"/>
    </row>
    <row r="926" spans="1:13">
      <c r="A926" s="145" t="s">
        <v>11</v>
      </c>
      <c r="B926" s="32">
        <v>33508</v>
      </c>
      <c r="C926" s="32">
        <v>16362</v>
      </c>
      <c r="D926" s="32">
        <v>17146</v>
      </c>
      <c r="E926" s="78"/>
      <c r="F926" s="32">
        <v>33417</v>
      </c>
      <c r="G926" s="32">
        <v>16284</v>
      </c>
      <c r="H926" s="32">
        <v>17133</v>
      </c>
      <c r="I926" s="78"/>
      <c r="J926" s="52">
        <v>91</v>
      </c>
      <c r="K926" s="52">
        <v>78</v>
      </c>
      <c r="L926" s="52">
        <v>13</v>
      </c>
      <c r="M926" s="78"/>
    </row>
    <row r="927" spans="1:13">
      <c r="A927" s="140" t="s">
        <v>329</v>
      </c>
      <c r="B927" s="32">
        <v>80619</v>
      </c>
      <c r="C927" s="32">
        <v>39868</v>
      </c>
      <c r="D927" s="32">
        <v>40751</v>
      </c>
      <c r="E927" s="78"/>
      <c r="F927" s="32">
        <v>77934</v>
      </c>
      <c r="G927" s="32">
        <v>38525</v>
      </c>
      <c r="H927" s="32">
        <v>39409</v>
      </c>
      <c r="I927" s="78"/>
      <c r="J927" s="32">
        <v>2685</v>
      </c>
      <c r="K927" s="32">
        <v>1343</v>
      </c>
      <c r="L927" s="32">
        <v>1342</v>
      </c>
      <c r="M927" s="78"/>
    </row>
    <row r="928" spans="1:13">
      <c r="A928" s="145" t="s">
        <v>10</v>
      </c>
      <c r="B928" s="32">
        <v>18770</v>
      </c>
      <c r="C928" s="32">
        <v>9043</v>
      </c>
      <c r="D928" s="32">
        <v>9727</v>
      </c>
      <c r="E928" s="78"/>
      <c r="F928" s="32">
        <v>16101</v>
      </c>
      <c r="G928" s="32">
        <v>7707</v>
      </c>
      <c r="H928" s="32">
        <v>8394</v>
      </c>
      <c r="I928" s="78"/>
      <c r="J928" s="32">
        <v>2669</v>
      </c>
      <c r="K928" s="32">
        <v>1336</v>
      </c>
      <c r="L928" s="32">
        <v>1333</v>
      </c>
      <c r="M928" s="78"/>
    </row>
    <row r="929" spans="1:13">
      <c r="A929" s="145" t="s">
        <v>11</v>
      </c>
      <c r="B929" s="32">
        <v>61849</v>
      </c>
      <c r="C929" s="32">
        <v>30825</v>
      </c>
      <c r="D929" s="32">
        <v>31024</v>
      </c>
      <c r="E929" s="78"/>
      <c r="F929" s="32">
        <v>61833</v>
      </c>
      <c r="G929" s="32">
        <v>30818</v>
      </c>
      <c r="H929" s="32">
        <v>31015</v>
      </c>
      <c r="I929" s="78"/>
      <c r="J929" s="52">
        <v>16</v>
      </c>
      <c r="K929" s="52">
        <v>7</v>
      </c>
      <c r="L929" s="52">
        <v>9</v>
      </c>
      <c r="M929" s="78"/>
    </row>
    <row r="930" spans="1:13">
      <c r="A930" s="140" t="s">
        <v>164</v>
      </c>
      <c r="B930" s="32">
        <v>63828</v>
      </c>
      <c r="C930" s="32">
        <v>31556</v>
      </c>
      <c r="D930" s="32">
        <v>32272</v>
      </c>
      <c r="E930" s="78"/>
      <c r="F930" s="32">
        <v>63466</v>
      </c>
      <c r="G930" s="32">
        <v>31362</v>
      </c>
      <c r="H930" s="32">
        <v>32104</v>
      </c>
      <c r="I930" s="78"/>
      <c r="J930" s="52">
        <v>362</v>
      </c>
      <c r="K930" s="52">
        <v>194</v>
      </c>
      <c r="L930" s="52">
        <v>168</v>
      </c>
      <c r="M930" s="78"/>
    </row>
    <row r="931" spans="1:13">
      <c r="A931" s="145" t="s">
        <v>10</v>
      </c>
      <c r="B931" s="32">
        <v>7540</v>
      </c>
      <c r="C931" s="32">
        <v>3714</v>
      </c>
      <c r="D931" s="32">
        <v>3826</v>
      </c>
      <c r="E931" s="78"/>
      <c r="F931" s="32">
        <v>7181</v>
      </c>
      <c r="G931" s="32">
        <v>3523</v>
      </c>
      <c r="H931" s="32">
        <v>3658</v>
      </c>
      <c r="I931" s="78"/>
      <c r="J931" s="52">
        <v>359</v>
      </c>
      <c r="K931" s="52">
        <v>191</v>
      </c>
      <c r="L931" s="52">
        <v>168</v>
      </c>
      <c r="M931" s="78"/>
    </row>
    <row r="932" spans="1:13">
      <c r="A932" s="145" t="s">
        <v>11</v>
      </c>
      <c r="B932" s="32">
        <v>56288</v>
      </c>
      <c r="C932" s="32">
        <v>27842</v>
      </c>
      <c r="D932" s="32">
        <v>28446</v>
      </c>
      <c r="E932" s="78"/>
      <c r="F932" s="32">
        <v>56285</v>
      </c>
      <c r="G932" s="32">
        <v>27839</v>
      </c>
      <c r="H932" s="32">
        <v>28446</v>
      </c>
      <c r="I932" s="78"/>
      <c r="J932" s="52">
        <v>3</v>
      </c>
      <c r="K932" s="52">
        <v>3</v>
      </c>
      <c r="L932" s="52">
        <v>0</v>
      </c>
      <c r="M932" s="78"/>
    </row>
    <row r="933" spans="1:13">
      <c r="A933" s="140" t="s">
        <v>330</v>
      </c>
      <c r="B933" s="32">
        <v>91279</v>
      </c>
      <c r="C933" s="32">
        <v>43021</v>
      </c>
      <c r="D933" s="32">
        <v>48258</v>
      </c>
      <c r="E933" s="78"/>
      <c r="F933" s="32">
        <v>87922</v>
      </c>
      <c r="G933" s="32">
        <v>42086</v>
      </c>
      <c r="H933" s="32">
        <v>45836</v>
      </c>
      <c r="I933" s="78"/>
      <c r="J933" s="32">
        <v>3357</v>
      </c>
      <c r="K933" s="52">
        <v>935</v>
      </c>
      <c r="L933" s="32">
        <v>2422</v>
      </c>
      <c r="M933" s="78"/>
    </row>
    <row r="934" spans="1:13">
      <c r="A934" s="145" t="s">
        <v>10</v>
      </c>
      <c r="B934" s="32">
        <v>18934</v>
      </c>
      <c r="C934" s="32">
        <v>8248</v>
      </c>
      <c r="D934" s="32">
        <v>10686</v>
      </c>
      <c r="E934" s="78"/>
      <c r="F934" s="32">
        <v>16713</v>
      </c>
      <c r="G934" s="32">
        <v>7787</v>
      </c>
      <c r="H934" s="32">
        <v>8926</v>
      </c>
      <c r="I934" s="78"/>
      <c r="J934" s="32">
        <v>2221</v>
      </c>
      <c r="K934" s="52">
        <v>461</v>
      </c>
      <c r="L934" s="32">
        <v>1760</v>
      </c>
      <c r="M934" s="78"/>
    </row>
    <row r="935" spans="1:13">
      <c r="A935" s="145" t="s">
        <v>11</v>
      </c>
      <c r="B935" s="32">
        <v>72345</v>
      </c>
      <c r="C935" s="32">
        <v>34773</v>
      </c>
      <c r="D935" s="32">
        <v>37572</v>
      </c>
      <c r="E935" s="78"/>
      <c r="F935" s="32">
        <v>71209</v>
      </c>
      <c r="G935" s="32">
        <v>34299</v>
      </c>
      <c r="H935" s="32">
        <v>36910</v>
      </c>
      <c r="I935" s="78"/>
      <c r="J935" s="32">
        <v>1136</v>
      </c>
      <c r="K935" s="52">
        <v>474</v>
      </c>
      <c r="L935" s="52">
        <v>662</v>
      </c>
      <c r="M935" s="78"/>
    </row>
    <row r="936" spans="1:13">
      <c r="A936" s="140" t="s">
        <v>331</v>
      </c>
      <c r="B936" s="32">
        <v>58433</v>
      </c>
      <c r="C936" s="32">
        <v>28325</v>
      </c>
      <c r="D936" s="32">
        <v>30108</v>
      </c>
      <c r="F936" s="32">
        <v>56396</v>
      </c>
      <c r="G936" s="32">
        <v>27407</v>
      </c>
      <c r="H936" s="32">
        <v>28989</v>
      </c>
      <c r="J936" s="32">
        <v>2037</v>
      </c>
      <c r="K936" s="52">
        <v>918</v>
      </c>
      <c r="L936" s="32">
        <v>1119</v>
      </c>
    </row>
    <row r="937" spans="1:13">
      <c r="A937" s="145" t="s">
        <v>10</v>
      </c>
      <c r="B937" s="32">
        <v>9471</v>
      </c>
      <c r="C937" s="32">
        <v>4576</v>
      </c>
      <c r="D937" s="32">
        <v>4895</v>
      </c>
      <c r="E937" s="113"/>
      <c r="F937" s="32">
        <v>7932</v>
      </c>
      <c r="G937" s="32">
        <v>3782</v>
      </c>
      <c r="H937" s="32">
        <v>4150</v>
      </c>
      <c r="I937" s="113"/>
      <c r="J937" s="32">
        <v>1539</v>
      </c>
      <c r="K937" s="52">
        <v>794</v>
      </c>
      <c r="L937" s="52">
        <v>745</v>
      </c>
    </row>
    <row r="938" spans="1:13" s="113" customFormat="1">
      <c r="A938" s="145" t="s">
        <v>11</v>
      </c>
      <c r="B938" s="32">
        <v>48962</v>
      </c>
      <c r="C938" s="32">
        <v>23749</v>
      </c>
      <c r="D938" s="32">
        <v>25213</v>
      </c>
      <c r="F938" s="32">
        <v>48464</v>
      </c>
      <c r="G938" s="32">
        <v>23625</v>
      </c>
      <c r="H938" s="32">
        <v>24839</v>
      </c>
      <c r="J938" s="52">
        <v>498</v>
      </c>
      <c r="K938" s="52">
        <v>124</v>
      </c>
      <c r="L938" s="52">
        <v>374</v>
      </c>
    </row>
    <row r="939" spans="1:13">
      <c r="A939" s="140" t="s">
        <v>165</v>
      </c>
      <c r="B939" s="32">
        <v>51118</v>
      </c>
      <c r="C939" s="32">
        <v>25060</v>
      </c>
      <c r="D939" s="32">
        <v>26058</v>
      </c>
      <c r="F939" s="32">
        <v>50065</v>
      </c>
      <c r="G939" s="32">
        <v>24597</v>
      </c>
      <c r="H939" s="32">
        <v>25468</v>
      </c>
      <c r="J939" s="32">
        <v>1053</v>
      </c>
      <c r="K939" s="52">
        <v>463</v>
      </c>
      <c r="L939" s="52">
        <v>590</v>
      </c>
    </row>
    <row r="940" spans="1:13">
      <c r="A940" s="145" t="s">
        <v>10</v>
      </c>
      <c r="B940" s="32">
        <v>7828</v>
      </c>
      <c r="C940" s="32">
        <v>3832</v>
      </c>
      <c r="D940" s="32">
        <v>3996</v>
      </c>
      <c r="E940" s="113"/>
      <c r="F940" s="32">
        <v>7504</v>
      </c>
      <c r="G940" s="32">
        <v>3658</v>
      </c>
      <c r="H940" s="32">
        <v>3846</v>
      </c>
      <c r="I940" s="113"/>
      <c r="J940" s="52">
        <v>324</v>
      </c>
      <c r="K940" s="52">
        <v>174</v>
      </c>
      <c r="L940" s="52">
        <v>150</v>
      </c>
    </row>
    <row r="941" spans="1:13" s="113" customFormat="1">
      <c r="A941" s="145" t="s">
        <v>11</v>
      </c>
      <c r="B941" s="32">
        <v>43290</v>
      </c>
      <c r="C941" s="32">
        <v>21228</v>
      </c>
      <c r="D941" s="32">
        <v>22062</v>
      </c>
      <c r="F941" s="32">
        <v>42561</v>
      </c>
      <c r="G941" s="32">
        <v>20939</v>
      </c>
      <c r="H941" s="32">
        <v>21622</v>
      </c>
      <c r="J941" s="52">
        <v>729</v>
      </c>
      <c r="K941" s="52">
        <v>289</v>
      </c>
      <c r="L941" s="52">
        <v>440</v>
      </c>
    </row>
    <row r="942" spans="1:13">
      <c r="A942" s="140" t="s">
        <v>332</v>
      </c>
      <c r="B942" s="32">
        <v>51328</v>
      </c>
      <c r="C942" s="32">
        <v>25577</v>
      </c>
      <c r="D942" s="32">
        <v>25751</v>
      </c>
      <c r="F942" s="32">
        <v>49498</v>
      </c>
      <c r="G942" s="32">
        <v>24419</v>
      </c>
      <c r="H942" s="32">
        <v>25079</v>
      </c>
      <c r="J942" s="32">
        <v>1830</v>
      </c>
      <c r="K942" s="32">
        <v>1158</v>
      </c>
      <c r="L942" s="52">
        <v>672</v>
      </c>
    </row>
    <row r="943" spans="1:13">
      <c r="A943" s="145" t="s">
        <v>10</v>
      </c>
      <c r="B943" s="89">
        <v>6754</v>
      </c>
      <c r="C943" s="89">
        <v>3357</v>
      </c>
      <c r="D943" s="89">
        <v>3397</v>
      </c>
      <c r="E943" s="113"/>
      <c r="F943" s="89">
        <v>6303</v>
      </c>
      <c r="G943" s="89">
        <v>2966</v>
      </c>
      <c r="H943" s="89">
        <v>3337</v>
      </c>
      <c r="I943" s="113"/>
      <c r="J943" s="113">
        <v>451</v>
      </c>
      <c r="K943" s="113">
        <v>391</v>
      </c>
      <c r="L943" s="113">
        <v>60</v>
      </c>
      <c r="M943" s="113"/>
    </row>
    <row r="944" spans="1:13">
      <c r="A944" s="162" t="s">
        <v>11</v>
      </c>
      <c r="B944" s="56">
        <v>44574</v>
      </c>
      <c r="C944" s="56">
        <v>22220</v>
      </c>
      <c r="D944" s="56">
        <v>22354</v>
      </c>
      <c r="E944" s="81"/>
      <c r="F944" s="56">
        <v>43195</v>
      </c>
      <c r="G944" s="56">
        <v>21453</v>
      </c>
      <c r="H944" s="56">
        <v>21742</v>
      </c>
      <c r="I944" s="81"/>
      <c r="J944" s="56">
        <v>1379</v>
      </c>
      <c r="K944" s="81">
        <v>767</v>
      </c>
      <c r="L944" s="81">
        <v>612</v>
      </c>
      <c r="M944" s="113"/>
    </row>
  </sheetData>
  <mergeCells count="25">
    <mergeCell ref="A833:A834"/>
    <mergeCell ref="A857:A858"/>
    <mergeCell ref="A909:A910"/>
    <mergeCell ref="A139:A140"/>
    <mergeCell ref="A625:A626"/>
    <mergeCell ref="A669:A670"/>
    <mergeCell ref="A709:A710"/>
    <mergeCell ref="A744:A745"/>
    <mergeCell ref="A805:A806"/>
    <mergeCell ref="A415:A416"/>
    <mergeCell ref="A566:A567"/>
    <mergeCell ref="A309:A310"/>
    <mergeCell ref="A600:A601"/>
    <mergeCell ref="A60:A61"/>
    <mergeCell ref="B60:D60"/>
    <mergeCell ref="F60:H60"/>
    <mergeCell ref="J60:L60"/>
    <mergeCell ref="A248:A249"/>
    <mergeCell ref="B3:D3"/>
    <mergeCell ref="F3:H3"/>
    <mergeCell ref="J3:L3"/>
    <mergeCell ref="A3:A4"/>
    <mergeCell ref="B58:D58"/>
    <mergeCell ref="F58:H58"/>
    <mergeCell ref="J58:L58"/>
  </mergeCells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16"/>
  <sheetViews>
    <sheetView tabSelected="1" zoomScaleNormal="100" workbookViewId="0">
      <selection activeCell="R29" sqref="R29"/>
    </sheetView>
  </sheetViews>
  <sheetFormatPr defaultColWidth="13.77734375" defaultRowHeight="15.6"/>
  <cols>
    <col min="1" max="1" width="41.21875" style="78" customWidth="1"/>
    <col min="2" max="2" width="12.109375" style="15" customWidth="1"/>
    <col min="3" max="4" width="11.109375" style="15" bestFit="1" customWidth="1"/>
    <col min="5" max="5" width="1.77734375" style="15" customWidth="1"/>
    <col min="6" max="6" width="10.21875" style="15" customWidth="1"/>
    <col min="7" max="8" width="8.33203125" style="15" customWidth="1"/>
    <col min="9" max="9" width="1.5546875" style="15" customWidth="1"/>
    <col min="10" max="10" width="13.88671875" style="15" customWidth="1"/>
    <col min="11" max="11" width="16.44140625" style="15" customWidth="1"/>
    <col min="12" max="12" width="1.21875" style="15" customWidth="1"/>
    <col min="13" max="13" width="12.88671875" style="15" customWidth="1"/>
    <col min="14" max="14" width="14.77734375" style="15" customWidth="1"/>
    <col min="15" max="15" width="12.33203125" style="15" customWidth="1"/>
    <col min="16" max="16" width="8.33203125" style="15" customWidth="1"/>
    <col min="17" max="17" width="8.33203125" style="196" customWidth="1"/>
    <col min="18" max="26" width="8.33203125" style="15" customWidth="1"/>
    <col min="27" max="16384" width="13.77734375" style="15"/>
  </cols>
  <sheetData>
    <row r="1" spans="1:27" ht="29.55" customHeight="1">
      <c r="A1" s="13" t="s">
        <v>156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29.55" customHeight="1">
      <c r="A2" s="16" t="s">
        <v>12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9.55" customHeight="1">
      <c r="A3" s="210" t="s">
        <v>23</v>
      </c>
      <c r="B3" s="212" t="s">
        <v>0</v>
      </c>
      <c r="C3" s="212"/>
      <c r="D3" s="212"/>
      <c r="E3" s="17"/>
      <c r="F3" s="212" t="s">
        <v>1</v>
      </c>
      <c r="G3" s="212"/>
      <c r="H3" s="212"/>
      <c r="I3" s="17"/>
      <c r="J3" s="212" t="s">
        <v>160</v>
      </c>
      <c r="K3" s="217" t="s">
        <v>5</v>
      </c>
      <c r="L3" s="17"/>
      <c r="M3" s="217" t="s">
        <v>6</v>
      </c>
      <c r="N3" s="217" t="s">
        <v>7</v>
      </c>
      <c r="O3" s="217" t="s">
        <v>8</v>
      </c>
      <c r="P3" s="217" t="s">
        <v>9</v>
      </c>
      <c r="Q3" s="193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25.95" customHeight="1">
      <c r="A4" s="211"/>
      <c r="B4" s="18" t="s">
        <v>2</v>
      </c>
      <c r="C4" s="19" t="s">
        <v>3</v>
      </c>
      <c r="D4" s="19" t="s">
        <v>4</v>
      </c>
      <c r="E4" s="19"/>
      <c r="F4" s="18" t="s">
        <v>2</v>
      </c>
      <c r="G4" s="19" t="s">
        <v>3</v>
      </c>
      <c r="H4" s="19" t="s">
        <v>4</v>
      </c>
      <c r="I4" s="19"/>
      <c r="J4" s="219"/>
      <c r="K4" s="218"/>
      <c r="L4" s="18"/>
      <c r="M4" s="218"/>
      <c r="N4" s="218"/>
      <c r="O4" s="218"/>
      <c r="P4" s="218"/>
      <c r="Q4" s="194" t="s">
        <v>407</v>
      </c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s="30" customFormat="1" ht="25.95" customHeight="1">
      <c r="A5" s="20" t="s">
        <v>159</v>
      </c>
      <c r="B5" s="21">
        <v>2060585</v>
      </c>
      <c r="C5" s="21">
        <v>1045227</v>
      </c>
      <c r="D5" s="21">
        <v>1015358</v>
      </c>
      <c r="E5" s="22"/>
      <c r="F5" s="23">
        <f>G5+H5</f>
        <v>100</v>
      </c>
      <c r="G5" s="24">
        <f>C5/$B$5*100</f>
        <v>50.724769907574796</v>
      </c>
      <c r="H5" s="24">
        <f>D5/$B$5*100</f>
        <v>49.275230092425211</v>
      </c>
      <c r="I5" s="22"/>
      <c r="J5" s="25">
        <f>SUM(J6:J11,J14:J22)</f>
        <v>13884.577452806912</v>
      </c>
      <c r="K5" s="26">
        <f>B5/J5</f>
        <v>148.40818937442214</v>
      </c>
      <c r="L5" s="27"/>
      <c r="M5" s="21">
        <v>621349</v>
      </c>
      <c r="N5" s="21">
        <v>37769</v>
      </c>
      <c r="O5" s="21">
        <v>2022816</v>
      </c>
      <c r="P5" s="28">
        <f>O5/M5</f>
        <v>3.2555230635279044</v>
      </c>
      <c r="Q5" s="194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9.95" customHeight="1">
      <c r="A6" s="31" t="s">
        <v>283</v>
      </c>
      <c r="B6" s="32">
        <v>126576</v>
      </c>
      <c r="C6" s="32">
        <v>62649</v>
      </c>
      <c r="D6" s="32">
        <v>63927</v>
      </c>
      <c r="E6" s="33"/>
      <c r="F6" s="34">
        <f t="shared" ref="F6:F22" si="0">G6+H6</f>
        <v>6.142721605757588</v>
      </c>
      <c r="G6" s="35">
        <f t="shared" ref="G6:G22" si="1">C6/$B$5*100</f>
        <v>3.0403501918144604</v>
      </c>
      <c r="H6" s="35">
        <f t="shared" ref="H6:H22" si="2">D6/$B$5*100</f>
        <v>3.1023714139431275</v>
      </c>
      <c r="I6" s="36"/>
      <c r="J6" s="1">
        <v>1443.3719332446731</v>
      </c>
      <c r="K6" s="37">
        <f t="shared" ref="K6:K21" si="3">B6/J6</f>
        <v>87.694652420917961</v>
      </c>
      <c r="L6" s="38"/>
      <c r="M6" s="32">
        <v>39463</v>
      </c>
      <c r="N6" s="32">
        <v>2206</v>
      </c>
      <c r="O6" s="32">
        <v>124370</v>
      </c>
      <c r="P6" s="39">
        <f t="shared" ref="P6:P22" si="4">O6/M6</f>
        <v>3.1515596888224411</v>
      </c>
      <c r="Q6" s="195">
        <f>O6/M6</f>
        <v>3.1515596888224411</v>
      </c>
      <c r="R6" s="15">
        <f>((Q6/2)*100)-100</f>
        <v>57.577984441122055</v>
      </c>
    </row>
    <row r="7" spans="1:27" ht="14.25" customHeight="1">
      <c r="A7" s="31" t="s">
        <v>262</v>
      </c>
      <c r="B7" s="32">
        <v>120893</v>
      </c>
      <c r="C7" s="32">
        <v>60586</v>
      </c>
      <c r="D7" s="32">
        <v>60307</v>
      </c>
      <c r="E7" s="14"/>
      <c r="F7" s="34">
        <f t="shared" si="0"/>
        <v>5.8669261399068713</v>
      </c>
      <c r="G7" s="35">
        <f t="shared" si="1"/>
        <v>2.9402329920871986</v>
      </c>
      <c r="H7" s="35">
        <f t="shared" si="2"/>
        <v>2.9266931478196723</v>
      </c>
      <c r="I7" s="14"/>
      <c r="J7" s="1">
        <v>972.80901255901131</v>
      </c>
      <c r="K7" s="37">
        <f t="shared" si="3"/>
        <v>124.27208058238107</v>
      </c>
      <c r="L7" s="14"/>
      <c r="M7" s="32">
        <v>37220</v>
      </c>
      <c r="N7" s="32">
        <v>3727</v>
      </c>
      <c r="O7" s="32">
        <v>117166</v>
      </c>
      <c r="P7" s="39">
        <f t="shared" si="4"/>
        <v>3.147931219774315</v>
      </c>
      <c r="Q7" s="195">
        <f t="shared" ref="Q7:Q22" si="5">O7/M7</f>
        <v>3.147931219774315</v>
      </c>
      <c r="R7" s="15">
        <f t="shared" ref="R7:R70" si="6">((Q7/2)*100)-100</f>
        <v>57.396560988715748</v>
      </c>
    </row>
    <row r="8" spans="1:27" ht="14.25" customHeight="1">
      <c r="A8" s="31" t="s">
        <v>261</v>
      </c>
      <c r="B8" s="32">
        <v>94621</v>
      </c>
      <c r="C8" s="32">
        <v>48590</v>
      </c>
      <c r="D8" s="32">
        <v>46031</v>
      </c>
      <c r="E8" s="14"/>
      <c r="F8" s="34">
        <f t="shared" si="0"/>
        <v>4.5919484030020605</v>
      </c>
      <c r="G8" s="35">
        <f t="shared" si="1"/>
        <v>2.3580682184913506</v>
      </c>
      <c r="H8" s="35">
        <f t="shared" si="2"/>
        <v>2.2338801845107095</v>
      </c>
      <c r="I8" s="14"/>
      <c r="J8" s="1">
        <v>996.91789999743344</v>
      </c>
      <c r="K8" s="37">
        <f t="shared" si="3"/>
        <v>94.913533000303843</v>
      </c>
      <c r="L8" s="14"/>
      <c r="M8" s="32">
        <v>28405</v>
      </c>
      <c r="N8" s="32">
        <v>1688</v>
      </c>
      <c r="O8" s="32">
        <v>92933</v>
      </c>
      <c r="P8" s="39">
        <f t="shared" si="4"/>
        <v>3.2717127266326349</v>
      </c>
      <c r="Q8" s="195">
        <f t="shared" si="5"/>
        <v>3.2717127266326349</v>
      </c>
      <c r="R8" s="15">
        <f t="shared" si="6"/>
        <v>63.585636331631747</v>
      </c>
    </row>
    <row r="9" spans="1:27" ht="14.25" customHeight="1">
      <c r="A9" s="31" t="s">
        <v>286</v>
      </c>
      <c r="B9" s="32">
        <v>153140</v>
      </c>
      <c r="C9" s="32">
        <v>75219</v>
      </c>
      <c r="D9" s="32">
        <v>77921</v>
      </c>
      <c r="E9" s="5"/>
      <c r="F9" s="34">
        <f t="shared" si="0"/>
        <v>7.4318700757309211</v>
      </c>
      <c r="G9" s="35">
        <f t="shared" si="1"/>
        <v>3.6503711324696626</v>
      </c>
      <c r="H9" s="35">
        <f t="shared" si="2"/>
        <v>3.7814989432612585</v>
      </c>
      <c r="I9" s="36"/>
      <c r="J9" s="1">
        <v>539.84231079841732</v>
      </c>
      <c r="K9" s="37">
        <f t="shared" si="3"/>
        <v>283.67543065216324</v>
      </c>
      <c r="L9" s="38"/>
      <c r="M9" s="32">
        <v>47348</v>
      </c>
      <c r="N9" s="32">
        <v>2137</v>
      </c>
      <c r="O9" s="32">
        <v>151003</v>
      </c>
      <c r="P9" s="39">
        <f t="shared" si="4"/>
        <v>3.1892160175720199</v>
      </c>
      <c r="Q9" s="195">
        <f t="shared" si="5"/>
        <v>3.1892160175720199</v>
      </c>
      <c r="R9" s="15">
        <f t="shared" si="6"/>
        <v>59.460800878600992</v>
      </c>
    </row>
    <row r="10" spans="1:27">
      <c r="A10" s="31" t="s">
        <v>260</v>
      </c>
      <c r="B10" s="32">
        <v>173975</v>
      </c>
      <c r="C10" s="32">
        <v>85864</v>
      </c>
      <c r="D10" s="32">
        <v>88111</v>
      </c>
      <c r="E10" s="14"/>
      <c r="F10" s="34">
        <f t="shared" si="0"/>
        <v>8.4429907040961663</v>
      </c>
      <c r="G10" s="35">
        <f t="shared" si="1"/>
        <v>4.1669720006697126</v>
      </c>
      <c r="H10" s="35">
        <f t="shared" si="2"/>
        <v>4.2760187034264536</v>
      </c>
      <c r="I10" s="14"/>
      <c r="J10" s="1">
        <v>49.385850585590887</v>
      </c>
      <c r="K10" s="37">
        <f t="shared" si="3"/>
        <v>3522.7701444259419</v>
      </c>
      <c r="L10" s="14"/>
      <c r="M10" s="32">
        <v>53764</v>
      </c>
      <c r="N10" s="32">
        <v>2983</v>
      </c>
      <c r="O10" s="32">
        <v>170992</v>
      </c>
      <c r="P10" s="39">
        <f t="shared" si="4"/>
        <v>3.1804181236515139</v>
      </c>
      <c r="Q10" s="195">
        <f t="shared" si="5"/>
        <v>3.1804181236515139</v>
      </c>
      <c r="R10" s="15">
        <f t="shared" si="6"/>
        <v>59.020906182575686</v>
      </c>
      <c r="S10" s="14"/>
      <c r="T10" s="14"/>
      <c r="U10" s="14"/>
      <c r="V10" s="14"/>
      <c r="W10" s="14"/>
      <c r="X10" s="14"/>
      <c r="Y10" s="14"/>
      <c r="Z10" s="14"/>
      <c r="AA10" s="14"/>
    </row>
    <row r="11" spans="1:27" s="30" customFormat="1" ht="14.25" customHeight="1">
      <c r="A11" s="40" t="s">
        <v>334</v>
      </c>
      <c r="B11" s="21">
        <f>B12+B13+B14</f>
        <v>245382</v>
      </c>
      <c r="C11" s="21">
        <f t="shared" ref="C11" si="7">C12+C13+C14</f>
        <v>119344</v>
      </c>
      <c r="D11" s="21">
        <f>D12+D13+D14</f>
        <v>126038</v>
      </c>
      <c r="E11" s="29"/>
      <c r="F11" s="23">
        <f t="shared" si="0"/>
        <v>11.908365828150744</v>
      </c>
      <c r="G11" s="24">
        <f t="shared" si="1"/>
        <v>5.7917533127728298</v>
      </c>
      <c r="H11" s="24">
        <f t="shared" si="2"/>
        <v>6.1166125153779145</v>
      </c>
      <c r="I11" s="29"/>
      <c r="J11" s="21">
        <f>J12+J13+J14</f>
        <v>64.619028055035344</v>
      </c>
      <c r="K11" s="26">
        <f>B11/J11</f>
        <v>3797.3644510872359</v>
      </c>
      <c r="L11" s="29"/>
      <c r="M11" s="21">
        <f>M12+M13+M14</f>
        <v>73965</v>
      </c>
      <c r="N11" s="21">
        <f>N12+N13+N14</f>
        <v>11592</v>
      </c>
      <c r="O11" s="21">
        <f>O12+O13+O14</f>
        <v>233790</v>
      </c>
      <c r="P11" s="28">
        <f t="shared" si="4"/>
        <v>3.1608193064287162</v>
      </c>
      <c r="Q11" s="195">
        <f t="shared" si="5"/>
        <v>3.1608193064287162</v>
      </c>
      <c r="R11" s="15">
        <f t="shared" si="6"/>
        <v>58.040965321435806</v>
      </c>
      <c r="S11" s="29"/>
      <c r="T11" s="29"/>
      <c r="U11" s="29"/>
      <c r="V11" s="29"/>
      <c r="W11" s="29"/>
      <c r="X11" s="29"/>
      <c r="Y11" s="29"/>
      <c r="Z11" s="29"/>
      <c r="AA11" s="29"/>
    </row>
    <row r="12" spans="1:27" s="50" customFormat="1" ht="14.25" customHeight="1">
      <c r="A12" s="41" t="s">
        <v>268</v>
      </c>
      <c r="B12" s="42">
        <v>50065</v>
      </c>
      <c r="C12" s="42">
        <v>25360</v>
      </c>
      <c r="D12" s="42">
        <v>24705</v>
      </c>
      <c r="E12" s="43"/>
      <c r="F12" s="44">
        <f t="shared" si="0"/>
        <v>2.4296498324504934</v>
      </c>
      <c r="G12" s="45">
        <f t="shared" si="1"/>
        <v>1.2307184610195647</v>
      </c>
      <c r="H12" s="45">
        <f t="shared" si="2"/>
        <v>1.1989313714309286</v>
      </c>
      <c r="I12" s="46"/>
      <c r="J12" s="2">
        <v>13.362171854543941</v>
      </c>
      <c r="K12" s="47">
        <f t="shared" si="3"/>
        <v>3746.7711495549202</v>
      </c>
      <c r="L12" s="48"/>
      <c r="M12" s="42">
        <v>16310</v>
      </c>
      <c r="N12" s="42">
        <v>2145</v>
      </c>
      <c r="O12" s="42">
        <v>47920</v>
      </c>
      <c r="P12" s="49">
        <f t="shared" si="4"/>
        <v>2.9380748007357451</v>
      </c>
      <c r="Q12" s="195">
        <f t="shared" si="5"/>
        <v>2.9380748007357451</v>
      </c>
      <c r="R12" s="15">
        <f t="shared" si="6"/>
        <v>46.903740036787269</v>
      </c>
    </row>
    <row r="13" spans="1:27" s="50" customFormat="1">
      <c r="A13" s="41" t="s">
        <v>267</v>
      </c>
      <c r="B13" s="42">
        <v>54772</v>
      </c>
      <c r="C13" s="42">
        <v>26374</v>
      </c>
      <c r="D13" s="42">
        <v>28398</v>
      </c>
      <c r="E13" s="51"/>
      <c r="F13" s="44">
        <f t="shared" si="0"/>
        <v>2.658080108318754</v>
      </c>
      <c r="G13" s="45">
        <f t="shared" si="1"/>
        <v>1.2799277874972397</v>
      </c>
      <c r="H13" s="45">
        <f t="shared" si="2"/>
        <v>1.3781523208215143</v>
      </c>
      <c r="I13" s="51"/>
      <c r="J13" s="2">
        <v>8.6794033935777133</v>
      </c>
      <c r="K13" s="47">
        <f t="shared" si="3"/>
        <v>6310.5719962881667</v>
      </c>
      <c r="L13" s="51"/>
      <c r="M13" s="42">
        <v>17157</v>
      </c>
      <c r="N13" s="42">
        <v>4018</v>
      </c>
      <c r="O13" s="42">
        <v>50754</v>
      </c>
      <c r="P13" s="49">
        <f t="shared" si="4"/>
        <v>2.9582094771813252</v>
      </c>
      <c r="Q13" s="195">
        <f t="shared" si="5"/>
        <v>2.9582094771813252</v>
      </c>
      <c r="R13" s="15">
        <f t="shared" si="6"/>
        <v>47.910473859066258</v>
      </c>
      <c r="S13" s="51"/>
      <c r="T13" s="51"/>
      <c r="U13" s="51"/>
      <c r="V13" s="51"/>
      <c r="W13" s="51"/>
      <c r="X13" s="51"/>
      <c r="Y13" s="51"/>
      <c r="Z13" s="51"/>
      <c r="AA13" s="51"/>
    </row>
    <row r="14" spans="1:27" ht="14.25" customHeight="1">
      <c r="A14" s="41" t="s">
        <v>335</v>
      </c>
      <c r="B14" s="32">
        <v>140545</v>
      </c>
      <c r="C14" s="32">
        <v>67610</v>
      </c>
      <c r="D14" s="32">
        <v>72935</v>
      </c>
      <c r="E14" s="14"/>
      <c r="F14" s="34">
        <f t="shared" si="0"/>
        <v>6.8206358873814956</v>
      </c>
      <c r="G14" s="35">
        <f t="shared" si="1"/>
        <v>3.2811070642560245</v>
      </c>
      <c r="H14" s="35">
        <f t="shared" si="2"/>
        <v>3.5395288231254716</v>
      </c>
      <c r="I14" s="14"/>
      <c r="J14" s="2">
        <v>42.577452806913691</v>
      </c>
      <c r="K14" s="37">
        <f t="shared" si="3"/>
        <v>3300.9255071543034</v>
      </c>
      <c r="L14" s="14"/>
      <c r="M14" s="32">
        <v>40498</v>
      </c>
      <c r="N14" s="32">
        <v>5429</v>
      </c>
      <c r="O14" s="32">
        <v>135116</v>
      </c>
      <c r="P14" s="39">
        <f t="shared" si="4"/>
        <v>3.3363622894957774</v>
      </c>
      <c r="Q14" s="195">
        <f t="shared" si="5"/>
        <v>3.3363622894957774</v>
      </c>
      <c r="R14" s="15">
        <f t="shared" si="6"/>
        <v>66.818114474788871</v>
      </c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4.25" customHeight="1">
      <c r="A15" s="31" t="s">
        <v>259</v>
      </c>
      <c r="B15" s="32">
        <v>117224</v>
      </c>
      <c r="C15" s="32">
        <v>57210</v>
      </c>
      <c r="D15" s="32">
        <v>60014</v>
      </c>
      <c r="E15" s="5"/>
      <c r="F15" s="34">
        <f t="shared" si="0"/>
        <v>5.6888699083027392</v>
      </c>
      <c r="G15" s="35">
        <f t="shared" si="1"/>
        <v>2.7763960234593577</v>
      </c>
      <c r="H15" s="35">
        <f t="shared" si="2"/>
        <v>2.9124738848433815</v>
      </c>
      <c r="I15" s="36"/>
      <c r="J15" s="1">
        <v>194.059630927314</v>
      </c>
      <c r="K15" s="37">
        <f t="shared" si="3"/>
        <v>604.06174864831542</v>
      </c>
      <c r="L15" s="38"/>
      <c r="M15" s="32">
        <v>33087</v>
      </c>
      <c r="N15" s="32">
        <v>2659</v>
      </c>
      <c r="O15" s="32">
        <v>114565</v>
      </c>
      <c r="P15" s="39">
        <f t="shared" si="4"/>
        <v>3.4625381569800826</v>
      </c>
      <c r="Q15" s="195">
        <f t="shared" si="5"/>
        <v>3.4625381569800826</v>
      </c>
      <c r="R15" s="15">
        <f t="shared" si="6"/>
        <v>73.126907849004141</v>
      </c>
    </row>
    <row r="16" spans="1:27">
      <c r="A16" s="31" t="s">
        <v>258</v>
      </c>
      <c r="B16" s="32">
        <v>99641</v>
      </c>
      <c r="C16" s="32">
        <v>51200</v>
      </c>
      <c r="D16" s="32">
        <v>48441</v>
      </c>
      <c r="E16" s="14"/>
      <c r="F16" s="34">
        <f t="shared" si="0"/>
        <v>4.8355685400019892</v>
      </c>
      <c r="G16" s="35">
        <f t="shared" si="1"/>
        <v>2.4847312777682062</v>
      </c>
      <c r="H16" s="35">
        <f t="shared" si="2"/>
        <v>2.350837262233783</v>
      </c>
      <c r="I16" s="14"/>
      <c r="J16" s="1">
        <v>1481.1362729751027</v>
      </c>
      <c r="K16" s="37">
        <f t="shared" si="3"/>
        <v>67.273350749728706</v>
      </c>
      <c r="L16" s="14"/>
      <c r="M16" s="32">
        <v>28949</v>
      </c>
      <c r="N16" s="52">
        <v>800</v>
      </c>
      <c r="O16" s="32">
        <v>98841</v>
      </c>
      <c r="P16" s="39">
        <f t="shared" si="4"/>
        <v>3.4143148295277901</v>
      </c>
      <c r="Q16" s="195">
        <f t="shared" si="5"/>
        <v>3.4143148295277901</v>
      </c>
      <c r="R16" s="15">
        <f t="shared" si="6"/>
        <v>70.715741476389496</v>
      </c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4.25" customHeight="1">
      <c r="A17" s="31" t="s">
        <v>336</v>
      </c>
      <c r="B17" s="32">
        <v>52473</v>
      </c>
      <c r="C17" s="32">
        <v>26979</v>
      </c>
      <c r="D17" s="32">
        <v>25494</v>
      </c>
      <c r="E17" s="14"/>
      <c r="F17" s="34">
        <f t="shared" si="0"/>
        <v>2.5465098503580297</v>
      </c>
      <c r="G17" s="35">
        <f t="shared" si="1"/>
        <v>1.3092883816974306</v>
      </c>
      <c r="H17" s="35">
        <f t="shared" si="2"/>
        <v>1.2372214686605989</v>
      </c>
      <c r="I17" s="14"/>
      <c r="J17" s="1">
        <v>698.87750206409839</v>
      </c>
      <c r="K17" s="37">
        <f t="shared" si="3"/>
        <v>75.081827423294811</v>
      </c>
      <c r="L17" s="14"/>
      <c r="M17" s="32">
        <v>17385</v>
      </c>
      <c r="N17" s="52">
        <v>420</v>
      </c>
      <c r="O17" s="32">
        <v>52053</v>
      </c>
      <c r="P17" s="39">
        <f t="shared" si="4"/>
        <v>2.9941328731665227</v>
      </c>
      <c r="Q17" s="195">
        <f t="shared" si="5"/>
        <v>2.9941328731665227</v>
      </c>
      <c r="R17" s="15">
        <f t="shared" si="6"/>
        <v>49.706643658326129</v>
      </c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4.25" customHeight="1">
      <c r="A18" s="31" t="s">
        <v>256</v>
      </c>
      <c r="B18" s="32">
        <v>218664</v>
      </c>
      <c r="C18" s="32">
        <v>113055</v>
      </c>
      <c r="D18" s="32">
        <v>105609</v>
      </c>
      <c r="E18" s="5"/>
      <c r="F18" s="34">
        <f t="shared" si="0"/>
        <v>10.611743752380999</v>
      </c>
      <c r="G18" s="35">
        <f t="shared" si="1"/>
        <v>5.4865487228141525</v>
      </c>
      <c r="H18" s="35">
        <f t="shared" si="2"/>
        <v>5.1251950295668465</v>
      </c>
      <c r="I18" s="36"/>
      <c r="J18" s="1">
        <v>928.84813314787732</v>
      </c>
      <c r="K18" s="37">
        <f t="shared" si="3"/>
        <v>235.41415673512216</v>
      </c>
      <c r="L18" s="38"/>
      <c r="M18" s="32">
        <v>68054</v>
      </c>
      <c r="N18" s="32">
        <v>4579</v>
      </c>
      <c r="O18" s="32">
        <v>214085</v>
      </c>
      <c r="P18" s="39">
        <f t="shared" si="4"/>
        <v>3.1458106797543128</v>
      </c>
      <c r="Q18" s="195">
        <f t="shared" si="5"/>
        <v>3.1458106797543128</v>
      </c>
      <c r="R18" s="15">
        <f t="shared" si="6"/>
        <v>57.290533987715634</v>
      </c>
    </row>
    <row r="19" spans="1:27">
      <c r="A19" s="31" t="s">
        <v>337</v>
      </c>
      <c r="B19" s="32">
        <v>229301</v>
      </c>
      <c r="C19" s="32">
        <v>117744</v>
      </c>
      <c r="D19" s="32">
        <v>111557</v>
      </c>
      <c r="E19" s="14"/>
      <c r="F19" s="34">
        <f t="shared" si="0"/>
        <v>11.127956381318896</v>
      </c>
      <c r="G19" s="35">
        <f t="shared" si="1"/>
        <v>5.7141054603425721</v>
      </c>
      <c r="H19" s="35">
        <f t="shared" si="2"/>
        <v>5.4138509209763246</v>
      </c>
      <c r="I19" s="14"/>
      <c r="J19" s="1">
        <v>1741.9914076408627</v>
      </c>
      <c r="K19" s="37">
        <f t="shared" si="3"/>
        <v>131.63153330964869</v>
      </c>
      <c r="L19" s="14"/>
      <c r="M19" s="32">
        <v>66101</v>
      </c>
      <c r="N19" s="32">
        <v>1864</v>
      </c>
      <c r="O19" s="32">
        <v>227437</v>
      </c>
      <c r="P19" s="39">
        <f t="shared" si="4"/>
        <v>3.4407497617282643</v>
      </c>
      <c r="Q19" s="195">
        <f t="shared" si="5"/>
        <v>3.4407497617282643</v>
      </c>
      <c r="R19" s="15">
        <f t="shared" si="6"/>
        <v>72.037488086413219</v>
      </c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4.25" customHeight="1">
      <c r="A20" s="31" t="s">
        <v>288</v>
      </c>
      <c r="B20" s="32">
        <v>179696</v>
      </c>
      <c r="C20" s="32">
        <v>95283</v>
      </c>
      <c r="D20" s="32">
        <v>84413</v>
      </c>
      <c r="E20" s="14"/>
      <c r="F20" s="34">
        <f t="shared" si="0"/>
        <v>8.7206303064421036</v>
      </c>
      <c r="G20" s="35">
        <f t="shared" si="1"/>
        <v>4.6240752019450788</v>
      </c>
      <c r="H20" s="35">
        <f t="shared" si="2"/>
        <v>4.0965551044970239</v>
      </c>
      <c r="I20" s="14"/>
      <c r="J20" s="1">
        <v>1682.0342641275231</v>
      </c>
      <c r="K20" s="37">
        <f t="shared" si="3"/>
        <v>106.8325442782873</v>
      </c>
      <c r="L20" s="14"/>
      <c r="M20" s="32">
        <v>52997</v>
      </c>
      <c r="N20" s="32">
        <v>1216</v>
      </c>
      <c r="O20" s="32">
        <v>178480</v>
      </c>
      <c r="P20" s="39">
        <f t="shared" si="4"/>
        <v>3.3677377964790458</v>
      </c>
      <c r="Q20" s="195">
        <f t="shared" si="5"/>
        <v>3.3677377964790458</v>
      </c>
      <c r="R20" s="15">
        <f t="shared" si="6"/>
        <v>68.386889823952288</v>
      </c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25" customHeight="1">
      <c r="A21" s="31" t="s">
        <v>255</v>
      </c>
      <c r="B21" s="32">
        <v>119117</v>
      </c>
      <c r="C21" s="32">
        <v>63212</v>
      </c>
      <c r="D21" s="32">
        <v>55905</v>
      </c>
      <c r="E21" s="5"/>
      <c r="F21" s="34">
        <f t="shared" si="0"/>
        <v>5.7807370237092854</v>
      </c>
      <c r="G21" s="35">
        <f t="shared" si="1"/>
        <v>3.0676725298883567</v>
      </c>
      <c r="H21" s="35">
        <f t="shared" si="2"/>
        <v>2.7130644938209292</v>
      </c>
      <c r="I21" s="53"/>
      <c r="J21" s="1">
        <v>1598.7053951935366</v>
      </c>
      <c r="K21" s="37">
        <f t="shared" si="3"/>
        <v>74.508411842558331</v>
      </c>
      <c r="L21" s="54"/>
      <c r="M21" s="32">
        <v>34402</v>
      </c>
      <c r="N21" s="52">
        <v>298</v>
      </c>
      <c r="O21" s="32">
        <v>118819</v>
      </c>
      <c r="P21" s="39">
        <f t="shared" si="4"/>
        <v>3.4538398930294751</v>
      </c>
      <c r="Q21" s="195">
        <f t="shared" si="5"/>
        <v>3.4538398930294751</v>
      </c>
      <c r="R21" s="15">
        <f t="shared" si="6"/>
        <v>72.691994651473749</v>
      </c>
    </row>
    <row r="22" spans="1:27">
      <c r="A22" s="55" t="s">
        <v>289</v>
      </c>
      <c r="B22" s="56">
        <v>129882</v>
      </c>
      <c r="C22" s="56">
        <v>68292</v>
      </c>
      <c r="D22" s="56">
        <v>61590</v>
      </c>
      <c r="E22" s="57"/>
      <c r="F22" s="58">
        <f t="shared" si="0"/>
        <v>6.3031614808416059</v>
      </c>
      <c r="G22" s="59">
        <f t="shared" si="1"/>
        <v>3.314204461354421</v>
      </c>
      <c r="H22" s="59">
        <f t="shared" si="2"/>
        <v>2.9889570194871844</v>
      </c>
      <c r="I22" s="57"/>
      <c r="J22" s="3">
        <v>1449.4013586835231</v>
      </c>
      <c r="K22" s="60">
        <f>B22/J22</f>
        <v>89.610789462741039</v>
      </c>
      <c r="L22" s="57"/>
      <c r="M22" s="56">
        <v>40209</v>
      </c>
      <c r="N22" s="56">
        <v>1600</v>
      </c>
      <c r="O22" s="56">
        <v>128282</v>
      </c>
      <c r="P22" s="61">
        <f t="shared" si="4"/>
        <v>3.1903802631251712</v>
      </c>
      <c r="Q22" s="195">
        <f t="shared" si="5"/>
        <v>3.1903802631251712</v>
      </c>
      <c r="R22" s="15">
        <f t="shared" si="6"/>
        <v>59.519013156258552</v>
      </c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4.25" customHeight="1">
      <c r="A23" s="62"/>
      <c r="B23" s="6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92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4.25" customHeight="1">
      <c r="A24" s="62"/>
      <c r="B24" s="6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92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4.25" customHeight="1">
      <c r="A25" s="62"/>
      <c r="B25" s="38"/>
      <c r="C25" s="38"/>
      <c r="D25" s="38"/>
      <c r="E25" s="5"/>
      <c r="F25" s="64"/>
      <c r="G25" s="38"/>
      <c r="H25" s="65"/>
      <c r="I25" s="36"/>
      <c r="J25" s="38"/>
      <c r="K25" s="38"/>
      <c r="L25" s="38"/>
      <c r="Q25" s="192"/>
    </row>
    <row r="26" spans="1:27" ht="14.25" customHeight="1">
      <c r="A26" s="66" t="s">
        <v>18</v>
      </c>
      <c r="B26" s="38"/>
      <c r="C26" s="38"/>
      <c r="D26" s="38"/>
      <c r="E26" s="5"/>
      <c r="F26" s="64"/>
      <c r="G26" s="38"/>
      <c r="H26" s="65"/>
      <c r="I26" s="36"/>
      <c r="J26" s="38"/>
      <c r="K26" s="38"/>
      <c r="L26" s="38"/>
      <c r="Q26" s="192"/>
    </row>
    <row r="27" spans="1:27" ht="29.55" customHeight="1">
      <c r="A27" s="13" t="s">
        <v>157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92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29.55" customHeight="1">
      <c r="A28" s="210" t="s">
        <v>23</v>
      </c>
      <c r="B28" s="214" t="s">
        <v>0</v>
      </c>
      <c r="C28" s="214"/>
      <c r="D28" s="214"/>
      <c r="E28" s="17"/>
      <c r="F28" s="214" t="s">
        <v>1</v>
      </c>
      <c r="G28" s="214"/>
      <c r="H28" s="214"/>
      <c r="I28" s="17"/>
      <c r="J28" s="17"/>
      <c r="K28" s="17"/>
      <c r="L28" s="17"/>
      <c r="M28" s="17"/>
      <c r="N28" s="17"/>
      <c r="O28" s="17"/>
      <c r="P28" s="17"/>
      <c r="Q28" s="195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25.95" customHeight="1">
      <c r="A29" s="213"/>
      <c r="B29" s="67" t="s">
        <v>2</v>
      </c>
      <c r="C29" s="68" t="s">
        <v>3</v>
      </c>
      <c r="D29" s="68" t="s">
        <v>4</v>
      </c>
      <c r="E29" s="68"/>
      <c r="F29" s="67" t="s">
        <v>2</v>
      </c>
      <c r="G29" s="68" t="s">
        <v>3</v>
      </c>
      <c r="H29" s="68" t="s">
        <v>4</v>
      </c>
      <c r="I29" s="68"/>
      <c r="J29" s="68" t="s">
        <v>406</v>
      </c>
      <c r="K29" s="67" t="s">
        <v>5</v>
      </c>
      <c r="L29" s="67"/>
      <c r="M29" s="67" t="s">
        <v>6</v>
      </c>
      <c r="N29" s="67" t="s">
        <v>7</v>
      </c>
      <c r="O29" s="67" t="s">
        <v>8</v>
      </c>
      <c r="P29" s="67" t="s">
        <v>9</v>
      </c>
      <c r="Q29" s="220" t="s">
        <v>407</v>
      </c>
      <c r="S29" s="14"/>
      <c r="T29" s="14"/>
      <c r="U29" s="14"/>
      <c r="V29" s="14"/>
      <c r="W29" s="14"/>
      <c r="X29" s="14"/>
      <c r="Y29" s="14"/>
      <c r="Z29" s="14"/>
      <c r="AA29" s="14"/>
    </row>
    <row r="30" spans="1:27" s="30" customFormat="1" ht="14.25" customHeight="1">
      <c r="A30" s="69" t="s">
        <v>159</v>
      </c>
      <c r="B30" s="21">
        <v>2859821</v>
      </c>
      <c r="C30" s="21">
        <v>1390987</v>
      </c>
      <c r="D30" s="21">
        <v>1468834</v>
      </c>
      <c r="F30" s="23">
        <f>G30+H30</f>
        <v>100</v>
      </c>
      <c r="G30" s="30">
        <f>C30/$B$30*100</f>
        <v>48.638953277145667</v>
      </c>
      <c r="H30" s="30">
        <f>D30/$B$30*100</f>
        <v>51.361046722854333</v>
      </c>
      <c r="J30" s="70">
        <f>SUM(J31:J32,J35:J54)</f>
        <v>9826</v>
      </c>
      <c r="K30" s="71">
        <f>B30/J30</f>
        <v>291.04630571951964</v>
      </c>
      <c r="M30" s="21">
        <v>838493</v>
      </c>
      <c r="N30" s="21">
        <v>88335</v>
      </c>
      <c r="O30" s="21">
        <v>2771486</v>
      </c>
      <c r="P30" s="72">
        <f>O30/M30</f>
        <v>3.3053179931138366</v>
      </c>
      <c r="Q30" s="195">
        <f>O30/M30</f>
        <v>3.3053179931138366</v>
      </c>
      <c r="R30" s="15">
        <f t="shared" si="6"/>
        <v>65.26589965569184</v>
      </c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9.95" customHeight="1">
      <c r="A31" s="31" t="s">
        <v>338</v>
      </c>
      <c r="B31" s="32">
        <v>166017</v>
      </c>
      <c r="C31" s="32">
        <v>80570</v>
      </c>
      <c r="D31" s="32">
        <v>85447</v>
      </c>
      <c r="F31" s="34">
        <f t="shared" ref="F31:F54" si="8">G31+H31</f>
        <v>5.8051535393299094</v>
      </c>
      <c r="G31" s="15">
        <f t="shared" ref="G31:G54" si="9">C31/$B$30*100</f>
        <v>2.8173091952258549</v>
      </c>
      <c r="H31" s="15">
        <f t="shared" ref="H31:H54" si="10">D31/$B$30*100</f>
        <v>2.9878443441040541</v>
      </c>
      <c r="J31" s="1">
        <v>468.01093189384397</v>
      </c>
      <c r="K31" s="73">
        <f t="shared" ref="K31:K54" si="11">B31/J31</f>
        <v>354.72889346451552</v>
      </c>
      <c r="M31" s="32">
        <v>47937</v>
      </c>
      <c r="N31" s="32">
        <v>5552</v>
      </c>
      <c r="O31" s="32">
        <v>160465</v>
      </c>
      <c r="P31" s="74">
        <f t="shared" ref="P31:P54" si="12">O31/M31</f>
        <v>3.3474143146212736</v>
      </c>
      <c r="Q31" s="195">
        <f t="shared" ref="Q31:Q54" si="13">O31/M31</f>
        <v>3.3474143146212736</v>
      </c>
      <c r="R31" s="15">
        <f t="shared" si="6"/>
        <v>67.370715731063683</v>
      </c>
    </row>
    <row r="32" spans="1:27" s="30" customFormat="1">
      <c r="A32" s="75" t="s">
        <v>280</v>
      </c>
      <c r="B32" s="21">
        <f>SUM(B33:B34)</f>
        <v>189925</v>
      </c>
      <c r="C32" s="21">
        <f t="shared" ref="C32:D32" si="14">SUM(C33:C34)</f>
        <v>92790</v>
      </c>
      <c r="D32" s="21">
        <f t="shared" si="14"/>
        <v>97135</v>
      </c>
      <c r="F32" s="23">
        <f t="shared" si="8"/>
        <v>6.6411499181242473</v>
      </c>
      <c r="G32" s="30">
        <f t="shared" si="9"/>
        <v>3.2446086660668625</v>
      </c>
      <c r="H32" s="30">
        <f t="shared" si="10"/>
        <v>3.3965412520573843</v>
      </c>
      <c r="J32" s="70">
        <f>SUM(J33:J34)</f>
        <v>124.42176833676407</v>
      </c>
      <c r="K32" s="71">
        <f t="shared" si="11"/>
        <v>1526.4611855213527</v>
      </c>
      <c r="M32" s="21">
        <f>SUM(M33:M34)</f>
        <v>58832</v>
      </c>
      <c r="N32" s="21">
        <f t="shared" ref="N32:O32" si="15">SUM(N33:N34)</f>
        <v>18959</v>
      </c>
      <c r="O32" s="21">
        <f t="shared" si="15"/>
        <v>170966</v>
      </c>
      <c r="P32" s="72">
        <f t="shared" si="12"/>
        <v>2.9060035354908895</v>
      </c>
      <c r="Q32" s="195">
        <f t="shared" si="13"/>
        <v>2.9060035354908895</v>
      </c>
      <c r="R32" s="15">
        <f t="shared" si="6"/>
        <v>45.300176774544468</v>
      </c>
    </row>
    <row r="33" spans="1:18" s="50" customFormat="1">
      <c r="A33" s="41" t="s">
        <v>270</v>
      </c>
      <c r="B33" s="42">
        <v>70286</v>
      </c>
      <c r="C33" s="42">
        <v>35023</v>
      </c>
      <c r="D33" s="42">
        <v>35263</v>
      </c>
      <c r="F33" s="44">
        <f t="shared" si="8"/>
        <v>2.4577062690287259</v>
      </c>
      <c r="G33" s="50">
        <f t="shared" si="9"/>
        <v>1.2246570676975936</v>
      </c>
      <c r="H33" s="50">
        <f t="shared" si="10"/>
        <v>1.2330492013311323</v>
      </c>
      <c r="J33" s="2">
        <v>19.606935525021736</v>
      </c>
      <c r="K33" s="76">
        <f t="shared" si="11"/>
        <v>3584.7519318000145</v>
      </c>
      <c r="M33" s="42">
        <v>22408</v>
      </c>
      <c r="N33" s="42">
        <v>7518</v>
      </c>
      <c r="O33" s="42">
        <v>62768</v>
      </c>
      <c r="P33" s="77">
        <f t="shared" si="12"/>
        <v>2.8011424491253125</v>
      </c>
      <c r="Q33" s="195">
        <f t="shared" si="13"/>
        <v>2.8011424491253125</v>
      </c>
      <c r="R33" s="15">
        <f t="shared" si="6"/>
        <v>40.057122456265631</v>
      </c>
    </row>
    <row r="34" spans="1:18" s="50" customFormat="1">
      <c r="A34" s="41" t="s">
        <v>271</v>
      </c>
      <c r="B34" s="42">
        <v>119639</v>
      </c>
      <c r="C34" s="42">
        <v>57767</v>
      </c>
      <c r="D34" s="42">
        <v>61872</v>
      </c>
      <c r="F34" s="44">
        <f t="shared" si="8"/>
        <v>4.1834436490955209</v>
      </c>
      <c r="G34" s="50">
        <f t="shared" si="9"/>
        <v>2.0199515983692686</v>
      </c>
      <c r="H34" s="50">
        <f t="shared" si="10"/>
        <v>2.1634920507262518</v>
      </c>
      <c r="J34" s="2">
        <v>104.81483281174233</v>
      </c>
      <c r="K34" s="76">
        <f t="shared" si="11"/>
        <v>1141.431959490727</v>
      </c>
      <c r="M34" s="42">
        <v>36424</v>
      </c>
      <c r="N34" s="42">
        <v>11441</v>
      </c>
      <c r="O34" s="42">
        <v>108198</v>
      </c>
      <c r="P34" s="77">
        <f t="shared" si="12"/>
        <v>2.9705139468482318</v>
      </c>
      <c r="Q34" s="195">
        <f t="shared" si="13"/>
        <v>2.9705139468482318</v>
      </c>
      <c r="R34" s="15">
        <f t="shared" si="6"/>
        <v>48.525697342411576</v>
      </c>
    </row>
    <row r="35" spans="1:18">
      <c r="A35" s="31" t="s">
        <v>25</v>
      </c>
      <c r="B35" s="32">
        <v>124465</v>
      </c>
      <c r="C35" s="32">
        <v>59644</v>
      </c>
      <c r="D35" s="32">
        <v>64821</v>
      </c>
      <c r="F35" s="34">
        <f t="shared" si="8"/>
        <v>4.3521954695765928</v>
      </c>
      <c r="G35" s="15">
        <f t="shared" si="9"/>
        <v>2.0855850768282349</v>
      </c>
      <c r="H35" s="15">
        <f t="shared" si="10"/>
        <v>2.2666103927483574</v>
      </c>
      <c r="J35" s="1">
        <v>394.00828698613759</v>
      </c>
      <c r="K35" s="73">
        <f t="shared" si="11"/>
        <v>315.89437103483829</v>
      </c>
      <c r="M35" s="32">
        <v>37178</v>
      </c>
      <c r="N35" s="32">
        <v>4746</v>
      </c>
      <c r="O35" s="32">
        <v>119719</v>
      </c>
      <c r="P35" s="74">
        <f t="shared" si="12"/>
        <v>3.2201570821453549</v>
      </c>
      <c r="Q35" s="195">
        <f t="shared" si="13"/>
        <v>3.2201570821453549</v>
      </c>
      <c r="R35" s="15">
        <f t="shared" si="6"/>
        <v>61.007854107267747</v>
      </c>
    </row>
    <row r="36" spans="1:18">
      <c r="A36" s="31" t="s">
        <v>26</v>
      </c>
      <c r="B36" s="32">
        <v>168905</v>
      </c>
      <c r="C36" s="32">
        <v>78033</v>
      </c>
      <c r="D36" s="32">
        <v>90872</v>
      </c>
      <c r="F36" s="34">
        <f t="shared" si="8"/>
        <v>5.9061388807201567</v>
      </c>
      <c r="G36" s="15">
        <f t="shared" si="9"/>
        <v>2.7285973492746574</v>
      </c>
      <c r="H36" s="15">
        <f t="shared" si="10"/>
        <v>3.1775415314454998</v>
      </c>
      <c r="J36" s="1">
        <v>320.61620007614755</v>
      </c>
      <c r="K36" s="73">
        <f t="shared" si="11"/>
        <v>526.81367928346856</v>
      </c>
      <c r="M36" s="32">
        <v>53119</v>
      </c>
      <c r="N36" s="32">
        <v>6621</v>
      </c>
      <c r="O36" s="32">
        <v>162284</v>
      </c>
      <c r="P36" s="74">
        <f t="shared" si="12"/>
        <v>3.0551026939513171</v>
      </c>
      <c r="Q36" s="195">
        <f t="shared" si="13"/>
        <v>3.0551026939513171</v>
      </c>
      <c r="R36" s="15">
        <f t="shared" si="6"/>
        <v>52.755134697565865</v>
      </c>
    </row>
    <row r="37" spans="1:18">
      <c r="A37" s="31" t="s">
        <v>27</v>
      </c>
      <c r="B37" s="32">
        <v>56741</v>
      </c>
      <c r="C37" s="32">
        <v>26384</v>
      </c>
      <c r="D37" s="32">
        <v>30357</v>
      </c>
      <c r="F37" s="34">
        <f t="shared" si="8"/>
        <v>1.984075227085891</v>
      </c>
      <c r="G37" s="15">
        <f t="shared" si="9"/>
        <v>0.92257522411367709</v>
      </c>
      <c r="H37" s="15">
        <f t="shared" si="10"/>
        <v>1.0615000029722139</v>
      </c>
      <c r="J37" s="1">
        <v>275.62576980670269</v>
      </c>
      <c r="K37" s="73">
        <f t="shared" si="11"/>
        <v>205.86246358529053</v>
      </c>
      <c r="M37" s="32">
        <v>16948</v>
      </c>
      <c r="N37" s="32">
        <v>1384</v>
      </c>
      <c r="O37" s="32">
        <v>55357</v>
      </c>
      <c r="P37" s="74">
        <f t="shared" si="12"/>
        <v>3.2662851073873025</v>
      </c>
      <c r="Q37" s="195">
        <f t="shared" si="13"/>
        <v>3.2662851073873025</v>
      </c>
      <c r="R37" s="15">
        <f t="shared" si="6"/>
        <v>63.314255369365128</v>
      </c>
    </row>
    <row r="38" spans="1:18">
      <c r="A38" s="31" t="s">
        <v>28</v>
      </c>
      <c r="B38" s="32">
        <v>129512</v>
      </c>
      <c r="C38" s="32">
        <v>59420</v>
      </c>
      <c r="D38" s="32">
        <v>70092</v>
      </c>
      <c r="F38" s="34">
        <f t="shared" si="8"/>
        <v>4.5286750464452155</v>
      </c>
      <c r="G38" s="15">
        <f t="shared" si="9"/>
        <v>2.0777524187702658</v>
      </c>
      <c r="H38" s="15">
        <f t="shared" si="10"/>
        <v>2.4509226276749492</v>
      </c>
      <c r="J38" s="1">
        <v>465.06660221101242</v>
      </c>
      <c r="K38" s="73">
        <f t="shared" si="11"/>
        <v>278.48054318301092</v>
      </c>
      <c r="M38" s="32">
        <v>38591</v>
      </c>
      <c r="N38" s="32">
        <v>3645</v>
      </c>
      <c r="O38" s="32">
        <v>125867</v>
      </c>
      <c r="P38" s="74">
        <f t="shared" si="12"/>
        <v>3.2615635769998188</v>
      </c>
      <c r="Q38" s="195">
        <f t="shared" si="13"/>
        <v>3.2615635769998188</v>
      </c>
      <c r="R38" s="15">
        <f t="shared" si="6"/>
        <v>63.078178849990934</v>
      </c>
    </row>
    <row r="39" spans="1:18">
      <c r="A39" s="31" t="s">
        <v>29</v>
      </c>
      <c r="B39" s="32">
        <v>107798</v>
      </c>
      <c r="C39" s="32">
        <v>54723</v>
      </c>
      <c r="D39" s="32">
        <v>53075</v>
      </c>
      <c r="F39" s="34">
        <f t="shared" si="8"/>
        <v>3.7693967559508095</v>
      </c>
      <c r="G39" s="15">
        <f t="shared" si="9"/>
        <v>1.9135113701172206</v>
      </c>
      <c r="H39" s="15">
        <f t="shared" si="10"/>
        <v>1.8558853858335889</v>
      </c>
      <c r="J39" s="1">
        <v>82.03715739335729</v>
      </c>
      <c r="K39" s="73">
        <f t="shared" si="11"/>
        <v>1314.0143250347264</v>
      </c>
      <c r="M39" s="32">
        <v>31691</v>
      </c>
      <c r="N39" s="32">
        <v>17235</v>
      </c>
      <c r="O39" s="32">
        <v>90563</v>
      </c>
      <c r="P39" s="74">
        <f t="shared" si="12"/>
        <v>2.8576883026726829</v>
      </c>
      <c r="Q39" s="195">
        <f t="shared" si="13"/>
        <v>2.8576883026726829</v>
      </c>
      <c r="R39" s="15">
        <f t="shared" si="6"/>
        <v>42.88441513363415</v>
      </c>
    </row>
    <row r="40" spans="1:18">
      <c r="A40" s="31" t="s">
        <v>30</v>
      </c>
      <c r="B40" s="32">
        <v>83610</v>
      </c>
      <c r="C40" s="32">
        <v>39101</v>
      </c>
      <c r="D40" s="32">
        <v>44509</v>
      </c>
      <c r="F40" s="34">
        <f t="shared" si="8"/>
        <v>2.9236095545840106</v>
      </c>
      <c r="G40" s="15">
        <f t="shared" si="9"/>
        <v>1.3672534050208038</v>
      </c>
      <c r="H40" s="15">
        <f t="shared" si="10"/>
        <v>1.5563561495632068</v>
      </c>
      <c r="J40" s="1">
        <v>229.1871247274035</v>
      </c>
      <c r="K40" s="73">
        <f t="shared" si="11"/>
        <v>364.81106911850401</v>
      </c>
      <c r="M40" s="32">
        <v>25759</v>
      </c>
      <c r="N40" s="52">
        <v>781</v>
      </c>
      <c r="O40" s="32">
        <v>82829</v>
      </c>
      <c r="P40" s="74">
        <f t="shared" si="12"/>
        <v>3.2155363174036258</v>
      </c>
      <c r="Q40" s="195">
        <f t="shared" si="13"/>
        <v>3.2155363174036258</v>
      </c>
      <c r="R40" s="15">
        <f t="shared" si="6"/>
        <v>60.776815870181281</v>
      </c>
    </row>
    <row r="41" spans="1:18">
      <c r="A41" s="31" t="s">
        <v>31</v>
      </c>
      <c r="B41" s="32">
        <v>308697</v>
      </c>
      <c r="C41" s="32">
        <v>152238</v>
      </c>
      <c r="D41" s="32">
        <v>156459</v>
      </c>
      <c r="F41" s="34">
        <f t="shared" si="8"/>
        <v>10.794276984468608</v>
      </c>
      <c r="G41" s="15">
        <f t="shared" si="9"/>
        <v>5.3233401670943739</v>
      </c>
      <c r="H41" s="15">
        <f t="shared" si="10"/>
        <v>5.4709368173742341</v>
      </c>
      <c r="J41" s="1">
        <v>378.0407328194874</v>
      </c>
      <c r="K41" s="73">
        <f t="shared" si="11"/>
        <v>816.5707374908759</v>
      </c>
      <c r="M41" s="32">
        <v>85485</v>
      </c>
      <c r="N41" s="32">
        <v>2579</v>
      </c>
      <c r="O41" s="32">
        <v>306118</v>
      </c>
      <c r="P41" s="74">
        <f t="shared" si="12"/>
        <v>3.580955723226297</v>
      </c>
      <c r="Q41" s="195">
        <f t="shared" si="13"/>
        <v>3.580955723226297</v>
      </c>
      <c r="R41" s="15">
        <f t="shared" si="6"/>
        <v>79.04778616131486</v>
      </c>
    </row>
    <row r="42" spans="1:18">
      <c r="A42" s="31" t="s">
        <v>32</v>
      </c>
      <c r="B42" s="32">
        <v>236527</v>
      </c>
      <c r="C42" s="32">
        <v>115530</v>
      </c>
      <c r="D42" s="32">
        <v>120997</v>
      </c>
      <c r="F42" s="34">
        <f t="shared" si="8"/>
        <v>8.2706924664166035</v>
      </c>
      <c r="G42" s="15">
        <f t="shared" si="9"/>
        <v>4.0397633278446445</v>
      </c>
      <c r="H42" s="15">
        <f t="shared" si="10"/>
        <v>4.230929138571959</v>
      </c>
      <c r="J42" s="1">
        <v>63.421210701656705</v>
      </c>
      <c r="K42" s="73">
        <f t="shared" si="11"/>
        <v>3729.4620740158998</v>
      </c>
      <c r="M42" s="32">
        <v>67500</v>
      </c>
      <c r="N42" s="32">
        <v>1114</v>
      </c>
      <c r="O42" s="32">
        <v>235413</v>
      </c>
      <c r="P42" s="74">
        <f t="shared" si="12"/>
        <v>3.4876</v>
      </c>
      <c r="Q42" s="195">
        <f t="shared" si="13"/>
        <v>3.4876</v>
      </c>
      <c r="R42" s="15">
        <f t="shared" si="6"/>
        <v>74.38</v>
      </c>
    </row>
    <row r="43" spans="1:18">
      <c r="A43" s="31" t="s">
        <v>281</v>
      </c>
      <c r="B43" s="32">
        <v>161460</v>
      </c>
      <c r="C43" s="32">
        <v>78219</v>
      </c>
      <c r="D43" s="32">
        <v>83241</v>
      </c>
      <c r="F43" s="34">
        <f t="shared" si="8"/>
        <v>5.645807901963094</v>
      </c>
      <c r="G43" s="15">
        <f t="shared" si="9"/>
        <v>2.7351012528406495</v>
      </c>
      <c r="H43" s="15">
        <f t="shared" si="10"/>
        <v>2.9107066491224449</v>
      </c>
      <c r="J43" s="1">
        <v>236.87908462270443</v>
      </c>
      <c r="K43" s="73">
        <f t="shared" si="11"/>
        <v>681.6135762140832</v>
      </c>
      <c r="M43" s="32">
        <v>47073</v>
      </c>
      <c r="N43" s="32">
        <v>1813</v>
      </c>
      <c r="O43" s="32">
        <v>159647</v>
      </c>
      <c r="P43" s="74">
        <f t="shared" si="12"/>
        <v>3.3914770675334056</v>
      </c>
      <c r="Q43" s="195">
        <f t="shared" si="13"/>
        <v>3.3914770675334056</v>
      </c>
      <c r="R43" s="15">
        <f t="shared" si="6"/>
        <v>69.573853376670286</v>
      </c>
    </row>
    <row r="44" spans="1:18">
      <c r="A44" s="31" t="s">
        <v>33</v>
      </c>
      <c r="B44" s="32">
        <v>98324</v>
      </c>
      <c r="C44" s="32">
        <v>47350</v>
      </c>
      <c r="D44" s="32">
        <v>50974</v>
      </c>
      <c r="F44" s="34">
        <f t="shared" si="8"/>
        <v>3.438117280766873</v>
      </c>
      <c r="G44" s="15">
        <f t="shared" si="9"/>
        <v>1.6556980314502201</v>
      </c>
      <c r="H44" s="15">
        <f t="shared" si="10"/>
        <v>1.7824192493166531</v>
      </c>
      <c r="J44" s="1">
        <v>324.25532707949634</v>
      </c>
      <c r="K44" s="73">
        <f t="shared" si="11"/>
        <v>303.23017631070195</v>
      </c>
      <c r="M44" s="32">
        <v>28859</v>
      </c>
      <c r="N44" s="32">
        <v>2940</v>
      </c>
      <c r="O44" s="32">
        <v>95384</v>
      </c>
      <c r="P44" s="74">
        <f t="shared" si="12"/>
        <v>3.3051734294327595</v>
      </c>
      <c r="Q44" s="195">
        <f t="shared" si="13"/>
        <v>3.3051734294327595</v>
      </c>
      <c r="R44" s="15">
        <f t="shared" si="6"/>
        <v>65.258671471637967</v>
      </c>
    </row>
    <row r="45" spans="1:18">
      <c r="A45" s="31" t="s">
        <v>34</v>
      </c>
      <c r="B45" s="32">
        <v>136882</v>
      </c>
      <c r="C45" s="32">
        <v>65502</v>
      </c>
      <c r="D45" s="32">
        <v>71380</v>
      </c>
      <c r="F45" s="34">
        <f t="shared" si="8"/>
        <v>4.7863834834417958</v>
      </c>
      <c r="G45" s="15">
        <f t="shared" si="9"/>
        <v>2.2904230719335232</v>
      </c>
      <c r="H45" s="15">
        <f t="shared" si="10"/>
        <v>2.495960411508273</v>
      </c>
      <c r="J45" s="1">
        <v>360.60886351589738</v>
      </c>
      <c r="K45" s="73">
        <f t="shared" si="11"/>
        <v>379.58578906079936</v>
      </c>
      <c r="M45" s="32">
        <v>43974</v>
      </c>
      <c r="N45" s="32">
        <v>2202</v>
      </c>
      <c r="O45" s="32">
        <v>134680</v>
      </c>
      <c r="P45" s="74">
        <f t="shared" si="12"/>
        <v>3.0627188793377904</v>
      </c>
      <c r="Q45" s="195">
        <f t="shared" si="13"/>
        <v>3.0627188793377904</v>
      </c>
      <c r="R45" s="15">
        <f t="shared" si="6"/>
        <v>53.135943966889528</v>
      </c>
    </row>
    <row r="46" spans="1:18">
      <c r="A46" s="31" t="s">
        <v>35</v>
      </c>
      <c r="B46" s="32">
        <v>126993</v>
      </c>
      <c r="C46" s="32">
        <v>61823</v>
      </c>
      <c r="D46" s="32">
        <v>65170</v>
      </c>
      <c r="F46" s="34">
        <f t="shared" si="8"/>
        <v>4.4405926105165321</v>
      </c>
      <c r="G46" s="15">
        <f t="shared" si="9"/>
        <v>2.1617786567760708</v>
      </c>
      <c r="H46" s="15">
        <f t="shared" si="10"/>
        <v>2.2788139537404613</v>
      </c>
      <c r="J46" s="1">
        <v>739.70289145526272</v>
      </c>
      <c r="K46" s="73">
        <f t="shared" si="11"/>
        <v>171.68109178288989</v>
      </c>
      <c r="M46" s="32">
        <v>35223</v>
      </c>
      <c r="N46" s="32">
        <v>1996</v>
      </c>
      <c r="O46" s="32">
        <v>124997</v>
      </c>
      <c r="P46" s="74">
        <f t="shared" si="12"/>
        <v>3.5487323623768559</v>
      </c>
      <c r="Q46" s="195">
        <f t="shared" si="13"/>
        <v>3.5487323623768559</v>
      </c>
      <c r="R46" s="15">
        <f t="shared" si="6"/>
        <v>77.436618118842802</v>
      </c>
    </row>
    <row r="47" spans="1:18">
      <c r="A47" s="31" t="s">
        <v>284</v>
      </c>
      <c r="B47" s="32">
        <v>120586</v>
      </c>
      <c r="C47" s="32">
        <v>57261</v>
      </c>
      <c r="D47" s="32">
        <v>63325</v>
      </c>
      <c r="F47" s="34">
        <f t="shared" si="8"/>
        <v>4.216557609724525</v>
      </c>
      <c r="G47" s="15">
        <f t="shared" si="9"/>
        <v>2.0022581832918913</v>
      </c>
      <c r="H47" s="15">
        <f t="shared" si="10"/>
        <v>2.2142994264326332</v>
      </c>
      <c r="J47" s="1">
        <v>553.47686485544148</v>
      </c>
      <c r="K47" s="73">
        <f t="shared" si="11"/>
        <v>217.86999178636844</v>
      </c>
      <c r="M47" s="32">
        <v>37262</v>
      </c>
      <c r="N47" s="32">
        <v>3673</v>
      </c>
      <c r="O47" s="32">
        <v>116913</v>
      </c>
      <c r="P47" s="74">
        <f t="shared" si="12"/>
        <v>3.1375932585475819</v>
      </c>
      <c r="Q47" s="195">
        <f t="shared" si="13"/>
        <v>3.1375932585475819</v>
      </c>
      <c r="R47" s="15">
        <f t="shared" si="6"/>
        <v>56.879662927379087</v>
      </c>
    </row>
    <row r="48" spans="1:18">
      <c r="A48" s="31" t="s">
        <v>36</v>
      </c>
      <c r="B48" s="32">
        <v>105995</v>
      </c>
      <c r="C48" s="32">
        <v>52083</v>
      </c>
      <c r="D48" s="32">
        <v>53912</v>
      </c>
      <c r="F48" s="34">
        <f t="shared" si="8"/>
        <v>3.7063508520288506</v>
      </c>
      <c r="G48" s="15">
        <f t="shared" si="9"/>
        <v>1.8211979001482959</v>
      </c>
      <c r="H48" s="15">
        <f t="shared" si="10"/>
        <v>1.8851529518805545</v>
      </c>
      <c r="J48" s="1">
        <v>1131.6943566413524</v>
      </c>
      <c r="K48" s="73">
        <f t="shared" si="11"/>
        <v>93.660447609346079</v>
      </c>
      <c r="M48" s="32">
        <v>29621</v>
      </c>
      <c r="N48" s="32">
        <v>2585</v>
      </c>
      <c r="O48" s="32">
        <v>103410</v>
      </c>
      <c r="P48" s="74">
        <f t="shared" si="12"/>
        <v>3.4911042841227506</v>
      </c>
      <c r="Q48" s="195">
        <f t="shared" si="13"/>
        <v>3.4911042841227506</v>
      </c>
      <c r="R48" s="15">
        <f t="shared" si="6"/>
        <v>74.555214206137521</v>
      </c>
    </row>
    <row r="49" spans="1:27">
      <c r="A49" s="31" t="s">
        <v>37</v>
      </c>
      <c r="B49" s="32">
        <v>66075</v>
      </c>
      <c r="C49" s="32">
        <v>32883</v>
      </c>
      <c r="D49" s="32">
        <v>33192</v>
      </c>
      <c r="F49" s="34">
        <f t="shared" si="8"/>
        <v>2.3104592909835966</v>
      </c>
      <c r="G49" s="15">
        <f t="shared" si="9"/>
        <v>1.1498272094652078</v>
      </c>
      <c r="H49" s="15">
        <f t="shared" si="10"/>
        <v>1.1606320815183888</v>
      </c>
      <c r="J49" s="1">
        <v>577.39977597396842</v>
      </c>
      <c r="K49" s="73">
        <f t="shared" si="11"/>
        <v>114.43544446920419</v>
      </c>
      <c r="M49" s="32">
        <v>17889</v>
      </c>
      <c r="N49" s="52">
        <v>827</v>
      </c>
      <c r="O49" s="32">
        <v>65248</v>
      </c>
      <c r="P49" s="74">
        <f t="shared" si="12"/>
        <v>3.6473810721672537</v>
      </c>
      <c r="Q49" s="195">
        <f t="shared" si="13"/>
        <v>3.6473810721672537</v>
      </c>
      <c r="R49" s="15">
        <f t="shared" si="6"/>
        <v>82.369053608362691</v>
      </c>
    </row>
    <row r="50" spans="1:27">
      <c r="A50" s="31" t="s">
        <v>38</v>
      </c>
      <c r="B50" s="32">
        <v>100851</v>
      </c>
      <c r="C50" s="32">
        <v>49998</v>
      </c>
      <c r="D50" s="32">
        <v>50853</v>
      </c>
      <c r="F50" s="34">
        <f t="shared" si="8"/>
        <v>3.52647945448334</v>
      </c>
      <c r="G50" s="15">
        <f t="shared" si="9"/>
        <v>1.7482912392069294</v>
      </c>
      <c r="H50" s="15">
        <f t="shared" si="10"/>
        <v>1.7781882152764106</v>
      </c>
      <c r="J50" s="1">
        <v>974.75114912378842</v>
      </c>
      <c r="K50" s="73">
        <f t="shared" si="11"/>
        <v>103.46333019525626</v>
      </c>
      <c r="M50" s="32">
        <v>26668</v>
      </c>
      <c r="N50" s="32">
        <v>2075</v>
      </c>
      <c r="O50" s="32">
        <v>98776</v>
      </c>
      <c r="P50" s="74">
        <f t="shared" si="12"/>
        <v>3.7039148042597869</v>
      </c>
      <c r="Q50" s="195">
        <f t="shared" si="13"/>
        <v>3.7039148042597869</v>
      </c>
      <c r="R50" s="15">
        <f t="shared" si="6"/>
        <v>85.195740212989335</v>
      </c>
    </row>
    <row r="51" spans="1:27">
      <c r="A51" s="31" t="s">
        <v>290</v>
      </c>
      <c r="B51" s="32">
        <v>88753</v>
      </c>
      <c r="C51" s="32">
        <v>43549</v>
      </c>
      <c r="D51" s="32">
        <v>45204</v>
      </c>
      <c r="F51" s="34">
        <f t="shared" si="8"/>
        <v>3.1034459849060481</v>
      </c>
      <c r="G51" s="15">
        <f t="shared" si="9"/>
        <v>1.5227876150290525</v>
      </c>
      <c r="H51" s="15">
        <f t="shared" si="10"/>
        <v>1.5806583698769958</v>
      </c>
      <c r="J51" s="1">
        <v>295.15144271031096</v>
      </c>
      <c r="K51" s="73">
        <f t="shared" si="11"/>
        <v>300.7032565553489</v>
      </c>
      <c r="M51" s="32">
        <v>26656</v>
      </c>
      <c r="N51" s="32">
        <v>2772</v>
      </c>
      <c r="O51" s="32">
        <v>85981</v>
      </c>
      <c r="P51" s="74">
        <f t="shared" si="12"/>
        <v>3.2255777310924372</v>
      </c>
      <c r="Q51" s="195">
        <f t="shared" si="13"/>
        <v>3.2255777310924372</v>
      </c>
      <c r="R51" s="15">
        <f t="shared" si="6"/>
        <v>61.278886554621863</v>
      </c>
    </row>
    <row r="52" spans="1:27">
      <c r="A52" s="31" t="s">
        <v>291</v>
      </c>
      <c r="B52" s="32">
        <v>80539</v>
      </c>
      <c r="C52" s="32">
        <v>40469</v>
      </c>
      <c r="D52" s="32">
        <v>40070</v>
      </c>
      <c r="F52" s="34">
        <f t="shared" si="8"/>
        <v>2.8162252112981898</v>
      </c>
      <c r="G52" s="15">
        <f t="shared" si="9"/>
        <v>1.4150885667319737</v>
      </c>
      <c r="H52" s="15">
        <f t="shared" si="10"/>
        <v>1.4011366445662159</v>
      </c>
      <c r="J52" s="1">
        <v>718.86203294665552</v>
      </c>
      <c r="K52" s="73">
        <f t="shared" si="11"/>
        <v>112.03679747818389</v>
      </c>
      <c r="M52" s="32">
        <v>21835</v>
      </c>
      <c r="N52" s="32">
        <v>1614</v>
      </c>
      <c r="O52" s="32">
        <v>78925</v>
      </c>
      <c r="P52" s="74">
        <f t="shared" si="12"/>
        <v>3.6146095717884132</v>
      </c>
      <c r="Q52" s="195">
        <f t="shared" si="13"/>
        <v>3.6146095717884132</v>
      </c>
      <c r="R52" s="15">
        <f t="shared" si="6"/>
        <v>80.73047858942067</v>
      </c>
    </row>
    <row r="53" spans="1:27">
      <c r="A53" s="31" t="s">
        <v>39</v>
      </c>
      <c r="B53" s="32">
        <v>110141</v>
      </c>
      <c r="C53" s="32">
        <v>55280</v>
      </c>
      <c r="D53" s="32">
        <v>54861</v>
      </c>
      <c r="E53" s="78"/>
      <c r="F53" s="34">
        <f t="shared" si="8"/>
        <v>3.8513249605482298</v>
      </c>
      <c r="G53" s="15">
        <f t="shared" si="9"/>
        <v>1.9329881135917246</v>
      </c>
      <c r="H53" s="15">
        <f t="shared" si="10"/>
        <v>1.9183368469565052</v>
      </c>
      <c r="I53" s="78"/>
      <c r="J53" s="1">
        <v>524.23713941627034</v>
      </c>
      <c r="K53" s="73">
        <f t="shared" si="11"/>
        <v>210.09766710279291</v>
      </c>
      <c r="L53" s="78"/>
      <c r="M53" s="32">
        <v>31995</v>
      </c>
      <c r="N53" s="32">
        <v>2554</v>
      </c>
      <c r="O53" s="32">
        <v>107587</v>
      </c>
      <c r="P53" s="74">
        <f t="shared" si="12"/>
        <v>3.3626191592436316</v>
      </c>
      <c r="Q53" s="195">
        <f t="shared" si="13"/>
        <v>3.3626191592436316</v>
      </c>
      <c r="R53" s="15">
        <f t="shared" si="6"/>
        <v>68.130957962181583</v>
      </c>
    </row>
    <row r="54" spans="1:27">
      <c r="A54" s="55" t="s">
        <v>40</v>
      </c>
      <c r="B54" s="56">
        <v>91025</v>
      </c>
      <c r="C54" s="56">
        <v>48137</v>
      </c>
      <c r="D54" s="56">
        <v>42888</v>
      </c>
      <c r="E54" s="79"/>
      <c r="F54" s="58">
        <f t="shared" si="8"/>
        <v>3.1828915166368805</v>
      </c>
      <c r="G54" s="79">
        <f t="shared" si="9"/>
        <v>1.683217236323532</v>
      </c>
      <c r="H54" s="79">
        <f t="shared" si="10"/>
        <v>1.4996742803133483</v>
      </c>
      <c r="I54" s="79"/>
      <c r="J54" s="3">
        <v>588.54528670633749</v>
      </c>
      <c r="K54" s="80">
        <f t="shared" si="11"/>
        <v>154.66099560392561</v>
      </c>
      <c r="L54" s="79"/>
      <c r="M54" s="56">
        <v>28398</v>
      </c>
      <c r="N54" s="81">
        <v>668</v>
      </c>
      <c r="O54" s="56">
        <v>90357</v>
      </c>
      <c r="P54" s="82">
        <f t="shared" si="12"/>
        <v>3.1818085780688783</v>
      </c>
      <c r="Q54" s="195">
        <f t="shared" si="13"/>
        <v>3.1818085780688783</v>
      </c>
      <c r="R54" s="15">
        <f t="shared" si="6"/>
        <v>59.090428903443922</v>
      </c>
    </row>
    <row r="55" spans="1:27">
      <c r="A55" s="14"/>
      <c r="Q55" s="192"/>
    </row>
    <row r="56" spans="1:27">
      <c r="A56" s="62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Q56" s="192"/>
    </row>
    <row r="57" spans="1:27">
      <c r="A57" s="62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Q57" s="192"/>
    </row>
    <row r="58" spans="1:27">
      <c r="A58" s="64" t="s">
        <v>52</v>
      </c>
      <c r="M58" s="83"/>
      <c r="N58" s="83"/>
      <c r="O58" s="14"/>
      <c r="P58" s="14"/>
      <c r="Q58" s="192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29.55" customHeight="1">
      <c r="A59" s="13" t="s">
        <v>157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92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29.55" customHeight="1">
      <c r="A60" s="210" t="s">
        <v>23</v>
      </c>
      <c r="B60" s="212" t="s">
        <v>0</v>
      </c>
      <c r="C60" s="212"/>
      <c r="D60" s="212"/>
      <c r="E60" s="17"/>
      <c r="F60" s="212" t="s">
        <v>1</v>
      </c>
      <c r="G60" s="212"/>
      <c r="H60" s="212"/>
      <c r="I60" s="17"/>
      <c r="J60" s="17"/>
      <c r="K60" s="17"/>
      <c r="L60" s="17"/>
      <c r="M60" s="17"/>
      <c r="N60" s="17"/>
      <c r="O60" s="17"/>
      <c r="P60" s="17"/>
      <c r="Q60" s="195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25.95" customHeight="1">
      <c r="A61" s="211"/>
      <c r="B61" s="18" t="s">
        <v>2</v>
      </c>
      <c r="C61" s="19" t="s">
        <v>3</v>
      </c>
      <c r="D61" s="19" t="s">
        <v>4</v>
      </c>
      <c r="E61" s="19"/>
      <c r="F61" s="18" t="s">
        <v>2</v>
      </c>
      <c r="G61" s="19" t="s">
        <v>3</v>
      </c>
      <c r="H61" s="19" t="s">
        <v>4</v>
      </c>
      <c r="I61" s="19"/>
      <c r="J61" s="19" t="s">
        <v>406</v>
      </c>
      <c r="K61" s="18" t="s">
        <v>5</v>
      </c>
      <c r="L61" s="18"/>
      <c r="M61" s="18" t="s">
        <v>6</v>
      </c>
      <c r="N61" s="18" t="s">
        <v>7</v>
      </c>
      <c r="O61" s="18" t="s">
        <v>8</v>
      </c>
      <c r="P61" s="18" t="s">
        <v>9</v>
      </c>
      <c r="Q61" s="220" t="s">
        <v>407</v>
      </c>
      <c r="R61" s="15" t="e">
        <f t="shared" si="6"/>
        <v>#VALUE!</v>
      </c>
      <c r="S61" s="14"/>
      <c r="T61" s="14"/>
      <c r="U61" s="14"/>
      <c r="V61" s="14"/>
      <c r="W61" s="14"/>
      <c r="X61" s="14"/>
      <c r="Y61" s="14"/>
      <c r="Z61" s="14"/>
      <c r="AA61" s="14"/>
    </row>
    <row r="62" spans="1:27" s="30" customFormat="1" ht="25.95" customHeight="1">
      <c r="A62" s="20" t="s">
        <v>159</v>
      </c>
      <c r="B62" s="21">
        <v>5455692</v>
      </c>
      <c r="C62" s="21">
        <v>2679063</v>
      </c>
      <c r="D62" s="21">
        <v>2776629</v>
      </c>
      <c r="E62" s="22"/>
      <c r="F62" s="23">
        <f>G62+H62</f>
        <v>100</v>
      </c>
      <c r="G62" s="24">
        <f>C62/$B$62*100</f>
        <v>49.105832953913087</v>
      </c>
      <c r="H62" s="24">
        <f>D62/$B$62*100</f>
        <v>50.894167046086913</v>
      </c>
      <c r="I62" s="22"/>
      <c r="J62" s="84">
        <f>SUM(J63:J69,J73:J90,J93:J96)</f>
        <v>3244.9999999999995</v>
      </c>
      <c r="K62" s="37">
        <f>B62/J62</f>
        <v>1681.2610169491527</v>
      </c>
      <c r="L62" s="27"/>
      <c r="M62" s="21">
        <v>1702160</v>
      </c>
      <c r="N62" s="21">
        <v>71424</v>
      </c>
      <c r="O62" s="21">
        <v>5384268</v>
      </c>
      <c r="P62" s="28">
        <f>O62/M62</f>
        <v>3.1631973492503644</v>
      </c>
      <c r="Q62" s="195">
        <f>O62/M62</f>
        <v>3.1631973492503644</v>
      </c>
      <c r="R62" s="15">
        <f t="shared" si="6"/>
        <v>58.159867462518235</v>
      </c>
      <c r="S62" s="29"/>
      <c r="T62" s="29"/>
      <c r="U62" s="29"/>
      <c r="V62" s="29"/>
      <c r="W62" s="29"/>
      <c r="X62" s="29"/>
      <c r="Y62" s="29"/>
      <c r="Z62" s="29"/>
      <c r="AA62" s="29"/>
    </row>
    <row r="63" spans="1:27" ht="14.25" customHeight="1">
      <c r="A63" s="31" t="s">
        <v>292</v>
      </c>
      <c r="B63" s="32">
        <v>350121</v>
      </c>
      <c r="C63" s="32">
        <v>172492</v>
      </c>
      <c r="D63" s="32">
        <v>177629</v>
      </c>
      <c r="E63" s="14"/>
      <c r="F63" s="34">
        <f t="shared" ref="F63:F96" si="16">G63+H63</f>
        <v>6.4175360339256695</v>
      </c>
      <c r="G63" s="35">
        <f t="shared" ref="G63:G96" si="17">C63/$B$62*100</f>
        <v>3.1616887463588492</v>
      </c>
      <c r="H63" s="35">
        <f t="shared" ref="H63:H96" si="18">D63/$B$62*100</f>
        <v>3.2558472875668203</v>
      </c>
      <c r="I63" s="14"/>
      <c r="J63" s="1">
        <v>257.86399964956928</v>
      </c>
      <c r="K63" s="37">
        <f t="shared" ref="K63:K96" si="19">B63/J63</f>
        <v>1357.7738671385137</v>
      </c>
      <c r="L63" s="14"/>
      <c r="M63" s="32">
        <v>100134</v>
      </c>
      <c r="N63" s="52">
        <v>950</v>
      </c>
      <c r="O63" s="32">
        <v>349171</v>
      </c>
      <c r="P63" s="39">
        <f t="shared" ref="P63:P96" si="20">O63/M63</f>
        <v>3.4870373699243014</v>
      </c>
      <c r="Q63" s="195">
        <f t="shared" ref="Q63:Q96" si="21">O63/M63</f>
        <v>3.4870373699243014</v>
      </c>
      <c r="R63" s="15">
        <f t="shared" si="6"/>
        <v>74.351868496215076</v>
      </c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4.25" customHeight="1">
      <c r="A64" s="31" t="s">
        <v>41</v>
      </c>
      <c r="B64" s="32">
        <v>213674</v>
      </c>
      <c r="C64" s="32">
        <v>104910</v>
      </c>
      <c r="D64" s="32">
        <v>108764</v>
      </c>
      <c r="E64" s="5"/>
      <c r="F64" s="34">
        <f t="shared" si="16"/>
        <v>3.9165334113436021</v>
      </c>
      <c r="G64" s="35">
        <f t="shared" si="17"/>
        <v>1.922945796793514</v>
      </c>
      <c r="H64" s="35">
        <f t="shared" si="18"/>
        <v>1.9935876145500884</v>
      </c>
      <c r="I64" s="36"/>
      <c r="J64" s="1">
        <v>47.250031369055165</v>
      </c>
      <c r="K64" s="37">
        <f t="shared" si="19"/>
        <v>4522.1980559348085</v>
      </c>
      <c r="L64" s="38"/>
      <c r="M64" s="32">
        <v>63190</v>
      </c>
      <c r="N64" s="52">
        <v>611</v>
      </c>
      <c r="O64" s="32">
        <v>213063</v>
      </c>
      <c r="P64" s="39">
        <f t="shared" si="20"/>
        <v>3.3717835100490583</v>
      </c>
      <c r="Q64" s="195">
        <f t="shared" si="21"/>
        <v>3.3717835100490583</v>
      </c>
      <c r="R64" s="15">
        <f t="shared" si="6"/>
        <v>68.589175502452917</v>
      </c>
    </row>
    <row r="65" spans="1:27">
      <c r="A65" s="31" t="s">
        <v>42</v>
      </c>
      <c r="B65" s="32">
        <v>332232</v>
      </c>
      <c r="C65" s="32">
        <v>161592</v>
      </c>
      <c r="D65" s="32">
        <v>170640</v>
      </c>
      <c r="F65" s="34">
        <f t="shared" si="16"/>
        <v>6.0896399576808955</v>
      </c>
      <c r="G65" s="35">
        <f t="shared" si="17"/>
        <v>2.9618974091645938</v>
      </c>
      <c r="H65" s="35">
        <f t="shared" si="18"/>
        <v>3.1277425485163017</v>
      </c>
      <c r="J65" s="1">
        <v>46.519132173069927</v>
      </c>
      <c r="K65" s="37">
        <f t="shared" si="19"/>
        <v>7141.8357239331772</v>
      </c>
      <c r="M65" s="32">
        <v>100313</v>
      </c>
      <c r="N65" s="32">
        <v>2963</v>
      </c>
      <c r="O65" s="32">
        <v>329269</v>
      </c>
      <c r="P65" s="39">
        <f t="shared" si="20"/>
        <v>3.2824160378016809</v>
      </c>
      <c r="Q65" s="195">
        <f t="shared" si="21"/>
        <v>3.2824160378016809</v>
      </c>
      <c r="R65" s="15">
        <f t="shared" si="6"/>
        <v>64.120801890084039</v>
      </c>
    </row>
    <row r="66" spans="1:27" ht="14.25" customHeight="1">
      <c r="A66" s="31" t="s">
        <v>254</v>
      </c>
      <c r="B66" s="32">
        <v>159208</v>
      </c>
      <c r="C66" s="32">
        <v>76782</v>
      </c>
      <c r="D66" s="32">
        <v>82426</v>
      </c>
      <c r="E66" s="14"/>
      <c r="F66" s="34">
        <f t="shared" si="16"/>
        <v>2.9181999277085291</v>
      </c>
      <c r="G66" s="35">
        <f t="shared" si="17"/>
        <v>1.4073741699494766</v>
      </c>
      <c r="H66" s="35">
        <f t="shared" si="18"/>
        <v>1.5108257577590525</v>
      </c>
      <c r="I66" s="14"/>
      <c r="J66" s="1">
        <v>10.61122147370458</v>
      </c>
      <c r="K66" s="37">
        <f t="shared" si="19"/>
        <v>15003.739239118666</v>
      </c>
      <c r="L66" s="14"/>
      <c r="M66" s="32">
        <v>54344</v>
      </c>
      <c r="N66" s="32">
        <v>1329</v>
      </c>
      <c r="O66" s="32">
        <v>157879</v>
      </c>
      <c r="P66" s="39">
        <f t="shared" si="20"/>
        <v>2.9051781245399675</v>
      </c>
      <c r="Q66" s="195">
        <f t="shared" si="21"/>
        <v>2.9051781245399675</v>
      </c>
      <c r="R66" s="15">
        <f t="shared" si="6"/>
        <v>45.258906226998363</v>
      </c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4.25" customHeight="1">
      <c r="A67" s="31" t="s">
        <v>43</v>
      </c>
      <c r="B67" s="32">
        <v>153490</v>
      </c>
      <c r="C67" s="32">
        <v>73879</v>
      </c>
      <c r="D67" s="32">
        <v>79611</v>
      </c>
      <c r="E67" s="5"/>
      <c r="F67" s="34">
        <f t="shared" si="16"/>
        <v>2.8133919583436895</v>
      </c>
      <c r="G67" s="35">
        <f t="shared" si="17"/>
        <v>1.3541636881260892</v>
      </c>
      <c r="H67" s="35">
        <f t="shared" si="18"/>
        <v>1.4592282702176003</v>
      </c>
      <c r="I67" s="36"/>
      <c r="J67" s="1">
        <v>10.45474376047974</v>
      </c>
      <c r="K67" s="37">
        <f t="shared" si="19"/>
        <v>14681.37369183659</v>
      </c>
      <c r="L67" s="38"/>
      <c r="M67" s="32">
        <v>49031</v>
      </c>
      <c r="N67" s="52">
        <v>772</v>
      </c>
      <c r="O67" s="32">
        <v>152718</v>
      </c>
      <c r="P67" s="39">
        <f t="shared" si="20"/>
        <v>3.1147233382961801</v>
      </c>
      <c r="Q67" s="195">
        <f t="shared" si="21"/>
        <v>3.1147233382961801</v>
      </c>
      <c r="R67" s="15">
        <f t="shared" si="6"/>
        <v>55.736166914809019</v>
      </c>
    </row>
    <row r="68" spans="1:27">
      <c r="A68" s="31" t="s">
        <v>253</v>
      </c>
      <c r="B68" s="32">
        <v>169145</v>
      </c>
      <c r="C68" s="32">
        <v>82594</v>
      </c>
      <c r="D68" s="32">
        <v>86551</v>
      </c>
      <c r="F68" s="34">
        <f t="shared" si="16"/>
        <v>3.1003399752038789</v>
      </c>
      <c r="G68" s="35">
        <f t="shared" si="17"/>
        <v>1.5139051104791106</v>
      </c>
      <c r="H68" s="35">
        <f t="shared" si="18"/>
        <v>1.5864348647247684</v>
      </c>
      <c r="J68" s="1">
        <v>8.848512850426232</v>
      </c>
      <c r="K68" s="37">
        <f t="shared" si="19"/>
        <v>19115.641561378565</v>
      </c>
      <c r="M68" s="32">
        <v>57446</v>
      </c>
      <c r="N68" s="52">
        <v>975</v>
      </c>
      <c r="O68" s="32">
        <v>168170</v>
      </c>
      <c r="P68" s="39">
        <f t="shared" si="20"/>
        <v>2.9274449047801414</v>
      </c>
      <c r="Q68" s="195">
        <f t="shared" si="21"/>
        <v>2.9274449047801414</v>
      </c>
      <c r="R68" s="15">
        <f t="shared" si="6"/>
        <v>46.372245239007071</v>
      </c>
    </row>
    <row r="69" spans="1:27" s="30" customFormat="1" ht="14.25" customHeight="1">
      <c r="A69" s="75" t="s">
        <v>275</v>
      </c>
      <c r="B69" s="21">
        <f>SUM(B70:B72)</f>
        <v>284124</v>
      </c>
      <c r="C69" s="21">
        <f t="shared" ref="C69:D69" si="22">SUM(C70:C72)</f>
        <v>134045</v>
      </c>
      <c r="D69" s="21">
        <f t="shared" si="22"/>
        <v>150079</v>
      </c>
      <c r="E69" s="29"/>
      <c r="F69" s="23">
        <f t="shared" si="16"/>
        <v>5.207845310915646</v>
      </c>
      <c r="G69" s="24">
        <f t="shared" si="17"/>
        <v>2.4569752104774243</v>
      </c>
      <c r="H69" s="24">
        <f t="shared" si="18"/>
        <v>2.7508701004382212</v>
      </c>
      <c r="I69" s="29"/>
      <c r="J69" s="4">
        <f>SUM(J70,J71,J72)</f>
        <v>20.447168099285982</v>
      </c>
      <c r="K69" s="26">
        <f t="shared" si="19"/>
        <v>13895.518373027004</v>
      </c>
      <c r="L69" s="29"/>
      <c r="M69" s="21">
        <f t="shared" ref="M69" si="23">SUM(M70:M72)</f>
        <v>98298</v>
      </c>
      <c r="N69" s="21">
        <f t="shared" ref="N69" si="24">SUM(N70:N72)</f>
        <v>8558</v>
      </c>
      <c r="O69" s="21">
        <f t="shared" ref="O69" si="25">SUM(O70:O72)</f>
        <v>275566</v>
      </c>
      <c r="P69" s="28">
        <f t="shared" si="20"/>
        <v>2.8033734155323606</v>
      </c>
      <c r="Q69" s="195">
        <f t="shared" si="21"/>
        <v>2.8033734155323606</v>
      </c>
      <c r="R69" s="15">
        <f t="shared" si="6"/>
        <v>40.168670776618029</v>
      </c>
      <c r="S69" s="29"/>
      <c r="T69" s="29"/>
      <c r="U69" s="29"/>
      <c r="V69" s="29"/>
      <c r="W69" s="29"/>
      <c r="X69" s="29"/>
      <c r="Y69" s="29"/>
      <c r="Z69" s="29"/>
      <c r="AA69" s="29"/>
    </row>
    <row r="70" spans="1:27" s="50" customFormat="1" ht="13.8" customHeight="1">
      <c r="A70" s="41" t="s">
        <v>272</v>
      </c>
      <c r="B70" s="42">
        <v>110158</v>
      </c>
      <c r="C70" s="42">
        <v>51882</v>
      </c>
      <c r="D70" s="42">
        <v>58276</v>
      </c>
      <c r="E70" s="6"/>
      <c r="F70" s="44">
        <f t="shared" si="16"/>
        <v>2.0191389103343811</v>
      </c>
      <c r="G70" s="45">
        <f t="shared" si="17"/>
        <v>0.95097010608370114</v>
      </c>
      <c r="H70" s="45">
        <f t="shared" si="18"/>
        <v>1.0681688042506798</v>
      </c>
      <c r="I70" s="46"/>
      <c r="J70" s="2">
        <v>6.0814429451767777</v>
      </c>
      <c r="K70" s="47">
        <f t="shared" si="19"/>
        <v>18113.793221946915</v>
      </c>
      <c r="L70" s="48"/>
      <c r="M70" s="42">
        <v>35821</v>
      </c>
      <c r="N70" s="42">
        <v>3392</v>
      </c>
      <c r="O70" s="42">
        <v>106766</v>
      </c>
      <c r="P70" s="49">
        <f t="shared" si="20"/>
        <v>2.9805421400854248</v>
      </c>
      <c r="Q70" s="195">
        <f t="shared" si="21"/>
        <v>2.9805421400854248</v>
      </c>
      <c r="R70" s="15">
        <f t="shared" si="6"/>
        <v>49.027107004271244</v>
      </c>
    </row>
    <row r="71" spans="1:27" s="50" customFormat="1">
      <c r="A71" s="41" t="s">
        <v>273</v>
      </c>
      <c r="B71" s="42">
        <v>88633</v>
      </c>
      <c r="C71" s="42">
        <v>40423</v>
      </c>
      <c r="D71" s="42">
        <v>48210</v>
      </c>
      <c r="F71" s="44">
        <f t="shared" si="16"/>
        <v>1.6245968430769187</v>
      </c>
      <c r="G71" s="45">
        <f t="shared" si="17"/>
        <v>0.74093258930306183</v>
      </c>
      <c r="H71" s="45">
        <f t="shared" si="18"/>
        <v>0.88366425377385682</v>
      </c>
      <c r="J71" s="2">
        <v>3.8259874452140661</v>
      </c>
      <c r="K71" s="47">
        <f t="shared" si="19"/>
        <v>23166.045699096885</v>
      </c>
      <c r="M71" s="42">
        <v>33572</v>
      </c>
      <c r="N71" s="42">
        <v>3265</v>
      </c>
      <c r="O71" s="42">
        <v>85368</v>
      </c>
      <c r="P71" s="49">
        <f t="shared" si="20"/>
        <v>2.5428333134755152</v>
      </c>
      <c r="Q71" s="195">
        <f t="shared" si="21"/>
        <v>2.5428333134755152</v>
      </c>
      <c r="R71" s="15">
        <f t="shared" ref="R71:R134" si="26">((Q71/2)*100)-100</f>
        <v>27.141665673775762</v>
      </c>
    </row>
    <row r="72" spans="1:27" s="50" customFormat="1" ht="14.25" customHeight="1">
      <c r="A72" s="41" t="s">
        <v>274</v>
      </c>
      <c r="B72" s="42">
        <v>85333</v>
      </c>
      <c r="C72" s="42">
        <v>41740</v>
      </c>
      <c r="D72" s="42">
        <v>43593</v>
      </c>
      <c r="E72" s="51"/>
      <c r="F72" s="44">
        <f t="shared" si="16"/>
        <v>1.564109557504346</v>
      </c>
      <c r="G72" s="45">
        <f t="shared" si="17"/>
        <v>0.76507251509066121</v>
      </c>
      <c r="H72" s="45">
        <f t="shared" si="18"/>
        <v>0.79903704241368478</v>
      </c>
      <c r="I72" s="51"/>
      <c r="J72" s="2">
        <v>10.53973770889514</v>
      </c>
      <c r="K72" s="47">
        <f t="shared" si="19"/>
        <v>8096.3115361003884</v>
      </c>
      <c r="L72" s="51"/>
      <c r="M72" s="42">
        <v>28905</v>
      </c>
      <c r="N72" s="42">
        <v>1901</v>
      </c>
      <c r="O72" s="42">
        <v>83432</v>
      </c>
      <c r="P72" s="49">
        <f t="shared" si="20"/>
        <v>2.88642103442311</v>
      </c>
      <c r="Q72" s="195">
        <f t="shared" si="21"/>
        <v>2.88642103442311</v>
      </c>
      <c r="R72" s="15">
        <f t="shared" si="26"/>
        <v>44.321051721155499</v>
      </c>
      <c r="S72" s="51"/>
      <c r="T72" s="51"/>
      <c r="U72" s="51"/>
      <c r="V72" s="51"/>
      <c r="W72" s="51"/>
      <c r="X72" s="51"/>
      <c r="Y72" s="51"/>
      <c r="Z72" s="51"/>
      <c r="AA72" s="51"/>
    </row>
    <row r="73" spans="1:27" ht="14.25" customHeight="1">
      <c r="A73" s="31" t="s">
        <v>293</v>
      </c>
      <c r="B73" s="32">
        <v>68633</v>
      </c>
      <c r="C73" s="32">
        <v>33108</v>
      </c>
      <c r="D73" s="32">
        <v>35525</v>
      </c>
      <c r="E73" s="5"/>
      <c r="F73" s="34">
        <f t="shared" si="16"/>
        <v>1.2580072335461754</v>
      </c>
      <c r="G73" s="35">
        <f t="shared" si="17"/>
        <v>0.60685243961719249</v>
      </c>
      <c r="H73" s="35">
        <f t="shared" si="18"/>
        <v>0.65115479392898279</v>
      </c>
      <c r="I73" s="36"/>
      <c r="J73" s="1">
        <v>10.440570854087415</v>
      </c>
      <c r="K73" s="37">
        <f t="shared" si="19"/>
        <v>6573.6826998430479</v>
      </c>
      <c r="L73" s="38"/>
      <c r="M73" s="32">
        <v>25558</v>
      </c>
      <c r="N73" s="32">
        <v>4276</v>
      </c>
      <c r="O73" s="32">
        <v>64357</v>
      </c>
      <c r="P73" s="39">
        <f t="shared" si="20"/>
        <v>2.5180765318100007</v>
      </c>
      <c r="Q73" s="195">
        <f t="shared" si="21"/>
        <v>2.5180765318100007</v>
      </c>
      <c r="R73" s="15">
        <f t="shared" si="26"/>
        <v>25.903826590500032</v>
      </c>
    </row>
    <row r="74" spans="1:27">
      <c r="A74" s="31" t="s">
        <v>252</v>
      </c>
      <c r="B74" s="32">
        <v>94831</v>
      </c>
      <c r="C74" s="32">
        <v>46488</v>
      </c>
      <c r="D74" s="32">
        <v>48343</v>
      </c>
      <c r="F74" s="34">
        <f t="shared" si="16"/>
        <v>1.7382029630704958</v>
      </c>
      <c r="G74" s="35">
        <f t="shared" si="17"/>
        <v>0.8521008883932597</v>
      </c>
      <c r="H74" s="35">
        <f t="shared" si="18"/>
        <v>0.88610207467723612</v>
      </c>
      <c r="J74" s="1">
        <v>5.6583938432544238</v>
      </c>
      <c r="K74" s="37">
        <f t="shared" si="19"/>
        <v>16759.349495095939</v>
      </c>
      <c r="M74" s="32">
        <v>33149</v>
      </c>
      <c r="N74" s="32">
        <v>1038</v>
      </c>
      <c r="O74" s="32">
        <v>93793</v>
      </c>
      <c r="P74" s="39">
        <f t="shared" si="20"/>
        <v>2.8294367854233915</v>
      </c>
      <c r="Q74" s="195">
        <f t="shared" si="21"/>
        <v>2.8294367854233915</v>
      </c>
      <c r="R74" s="15">
        <f t="shared" si="26"/>
        <v>41.471839271169586</v>
      </c>
    </row>
    <row r="75" spans="1:27" ht="14.25" customHeight="1">
      <c r="A75" s="31" t="s">
        <v>44</v>
      </c>
      <c r="B75" s="32">
        <v>53004</v>
      </c>
      <c r="C75" s="32">
        <v>25438</v>
      </c>
      <c r="D75" s="32">
        <v>27566</v>
      </c>
      <c r="E75" s="14"/>
      <c r="F75" s="34">
        <f t="shared" si="16"/>
        <v>0.97153578317837586</v>
      </c>
      <c r="G75" s="35">
        <f t="shared" si="17"/>
        <v>0.4662653243621524</v>
      </c>
      <c r="H75" s="35">
        <f t="shared" si="18"/>
        <v>0.50527045881622346</v>
      </c>
      <c r="I75" s="14"/>
      <c r="J75" s="1">
        <v>3.2126588615241305</v>
      </c>
      <c r="K75" s="37">
        <f t="shared" si="19"/>
        <v>16498.483743416866</v>
      </c>
      <c r="L75" s="14"/>
      <c r="M75" s="32">
        <v>16893</v>
      </c>
      <c r="N75" s="52">
        <v>496</v>
      </c>
      <c r="O75" s="32">
        <v>52508</v>
      </c>
      <c r="P75" s="39">
        <f t="shared" si="20"/>
        <v>3.1082696975078434</v>
      </c>
      <c r="Q75" s="195">
        <f t="shared" si="21"/>
        <v>3.1082696975078434</v>
      </c>
      <c r="R75" s="15">
        <f t="shared" si="26"/>
        <v>55.413484875392157</v>
      </c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4.25" customHeight="1">
      <c r="A76" s="31" t="s">
        <v>45</v>
      </c>
      <c r="B76" s="32">
        <v>63386</v>
      </c>
      <c r="C76" s="32">
        <v>30043</v>
      </c>
      <c r="D76" s="32">
        <v>33343</v>
      </c>
      <c r="E76" s="5"/>
      <c r="F76" s="34">
        <f t="shared" si="16"/>
        <v>1.1618324494857848</v>
      </c>
      <c r="G76" s="35">
        <f t="shared" si="17"/>
        <v>0.55067258195660607</v>
      </c>
      <c r="H76" s="35">
        <f t="shared" si="18"/>
        <v>0.61115986752917872</v>
      </c>
      <c r="I76" s="36"/>
      <c r="J76" s="1">
        <v>1.8874166119011377</v>
      </c>
      <c r="K76" s="37">
        <f t="shared" si="19"/>
        <v>33583.470443313097</v>
      </c>
      <c r="L76" s="38"/>
      <c r="M76" s="32">
        <v>21150</v>
      </c>
      <c r="N76" s="32">
        <v>1224</v>
      </c>
      <c r="O76" s="32">
        <v>62162</v>
      </c>
      <c r="P76" s="39">
        <f t="shared" si="20"/>
        <v>2.9391016548463358</v>
      </c>
      <c r="Q76" s="195">
        <f t="shared" si="21"/>
        <v>2.9391016548463358</v>
      </c>
      <c r="R76" s="15">
        <f t="shared" si="26"/>
        <v>46.95508274231679</v>
      </c>
    </row>
    <row r="77" spans="1:27">
      <c r="A77" s="31" t="s">
        <v>339</v>
      </c>
      <c r="B77" s="32">
        <v>140264</v>
      </c>
      <c r="C77" s="32">
        <v>68099</v>
      </c>
      <c r="D77" s="32">
        <v>72165</v>
      </c>
      <c r="F77" s="34">
        <f t="shared" si="16"/>
        <v>2.5709662495610086</v>
      </c>
      <c r="G77" s="35">
        <f t="shared" si="17"/>
        <v>1.2482192909717045</v>
      </c>
      <c r="H77" s="35">
        <f t="shared" si="18"/>
        <v>1.3227469585893044</v>
      </c>
      <c r="J77" s="1">
        <v>31.667535803115999</v>
      </c>
      <c r="K77" s="37">
        <f t="shared" si="19"/>
        <v>4429.2679061627023</v>
      </c>
      <c r="M77" s="32">
        <v>47515</v>
      </c>
      <c r="N77" s="32">
        <v>2580</v>
      </c>
      <c r="O77" s="32">
        <v>137684</v>
      </c>
      <c r="P77" s="39">
        <f t="shared" si="20"/>
        <v>2.8976954645901296</v>
      </c>
      <c r="Q77" s="195">
        <f t="shared" si="21"/>
        <v>2.8976954645901296</v>
      </c>
      <c r="R77" s="15">
        <f t="shared" si="26"/>
        <v>44.884773229506493</v>
      </c>
    </row>
    <row r="78" spans="1:27" ht="14.25" customHeight="1">
      <c r="A78" s="31" t="s">
        <v>294</v>
      </c>
      <c r="B78" s="32">
        <v>217304</v>
      </c>
      <c r="C78" s="32">
        <v>106099</v>
      </c>
      <c r="D78" s="32">
        <v>111205</v>
      </c>
      <c r="E78" s="14"/>
      <c r="F78" s="34">
        <f t="shared" si="16"/>
        <v>3.983069425473432</v>
      </c>
      <c r="G78" s="35">
        <f t="shared" si="17"/>
        <v>1.9447395490801167</v>
      </c>
      <c r="H78" s="35">
        <f t="shared" si="18"/>
        <v>2.0383298763933153</v>
      </c>
      <c r="I78" s="14"/>
      <c r="J78" s="1">
        <v>31.262879312226804</v>
      </c>
      <c r="K78" s="37">
        <f t="shared" si="19"/>
        <v>6950.8632851681441</v>
      </c>
      <c r="L78" s="14"/>
      <c r="M78" s="32">
        <v>72382</v>
      </c>
      <c r="N78" s="32">
        <v>1408</v>
      </c>
      <c r="O78" s="32">
        <v>215896</v>
      </c>
      <c r="P78" s="39">
        <f t="shared" si="20"/>
        <v>2.9827305131109942</v>
      </c>
      <c r="Q78" s="195">
        <f t="shared" si="21"/>
        <v>2.9827305131109942</v>
      </c>
      <c r="R78" s="15">
        <f t="shared" si="26"/>
        <v>49.136525655549718</v>
      </c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4.25" customHeight="1">
      <c r="A79" s="31" t="s">
        <v>295</v>
      </c>
      <c r="B79" s="32">
        <v>143012</v>
      </c>
      <c r="C79" s="32">
        <v>70735</v>
      </c>
      <c r="D79" s="32">
        <v>72277</v>
      </c>
      <c r="E79" s="5"/>
      <c r="F79" s="34">
        <f t="shared" si="16"/>
        <v>2.6213356619105328</v>
      </c>
      <c r="G79" s="35">
        <f t="shared" si="17"/>
        <v>1.2965358015078563</v>
      </c>
      <c r="H79" s="35">
        <f t="shared" si="18"/>
        <v>1.3247998604026767</v>
      </c>
      <c r="I79" s="36"/>
      <c r="J79" s="1">
        <v>15.572816146588622</v>
      </c>
      <c r="K79" s="37">
        <f t="shared" si="19"/>
        <v>9183.4385414823118</v>
      </c>
      <c r="L79" s="38"/>
      <c r="M79" s="32">
        <v>47523</v>
      </c>
      <c r="N79" s="32">
        <v>1646</v>
      </c>
      <c r="O79" s="32">
        <v>141366</v>
      </c>
      <c r="P79" s="39">
        <f t="shared" si="20"/>
        <v>2.9746859415440943</v>
      </c>
      <c r="Q79" s="195">
        <f t="shared" si="21"/>
        <v>2.9746859415440943</v>
      </c>
      <c r="R79" s="15">
        <f t="shared" si="26"/>
        <v>48.734297077204701</v>
      </c>
    </row>
    <row r="80" spans="1:27">
      <c r="A80" s="31" t="s">
        <v>47</v>
      </c>
      <c r="B80" s="32">
        <v>237546</v>
      </c>
      <c r="C80" s="32">
        <v>117841</v>
      </c>
      <c r="D80" s="32">
        <v>119705</v>
      </c>
      <c r="F80" s="34">
        <f t="shared" si="16"/>
        <v>4.3540947692794969</v>
      </c>
      <c r="G80" s="35">
        <f t="shared" si="17"/>
        <v>2.1599643088356162</v>
      </c>
      <c r="H80" s="35">
        <f t="shared" si="18"/>
        <v>2.1941304604438812</v>
      </c>
      <c r="J80" s="1">
        <v>69.33693417513318</v>
      </c>
      <c r="K80" s="37">
        <f t="shared" si="19"/>
        <v>3425.966302461537</v>
      </c>
      <c r="M80" s="32">
        <v>73281</v>
      </c>
      <c r="N80" s="32">
        <v>1358</v>
      </c>
      <c r="O80" s="32">
        <v>236188</v>
      </c>
      <c r="P80" s="39">
        <f t="shared" si="20"/>
        <v>3.2230455370423439</v>
      </c>
      <c r="Q80" s="195">
        <f t="shared" si="21"/>
        <v>3.2230455370423439</v>
      </c>
      <c r="R80" s="15">
        <f t="shared" si="26"/>
        <v>61.152276852117183</v>
      </c>
    </row>
    <row r="81" spans="1:27" ht="14.25" customHeight="1">
      <c r="A81" s="31" t="s">
        <v>48</v>
      </c>
      <c r="B81" s="32">
        <v>75303</v>
      </c>
      <c r="C81" s="32">
        <v>38614</v>
      </c>
      <c r="D81" s="32">
        <v>36689</v>
      </c>
      <c r="F81" s="34">
        <f t="shared" si="16"/>
        <v>1.3802648683246781</v>
      </c>
      <c r="G81" s="35">
        <f t="shared" si="17"/>
        <v>0.70777455912100606</v>
      </c>
      <c r="H81" s="35">
        <f t="shared" si="18"/>
        <v>0.67249030920367203</v>
      </c>
      <c r="J81" s="1">
        <v>30.631346965628772</v>
      </c>
      <c r="K81" s="37">
        <f t="shared" si="19"/>
        <v>2458.3639787207853</v>
      </c>
      <c r="M81" s="32">
        <v>22264</v>
      </c>
      <c r="N81" s="32">
        <v>14351</v>
      </c>
      <c r="O81" s="32">
        <v>60952</v>
      </c>
      <c r="P81" s="39">
        <f t="shared" si="20"/>
        <v>2.7376931369026232</v>
      </c>
      <c r="Q81" s="195">
        <f t="shared" si="21"/>
        <v>2.7376931369026232</v>
      </c>
      <c r="R81" s="15">
        <f t="shared" si="26"/>
        <v>36.884656845131161</v>
      </c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4.25" customHeight="1">
      <c r="A82" s="31" t="s">
        <v>340</v>
      </c>
      <c r="B82" s="32">
        <v>160446</v>
      </c>
      <c r="C82" s="32">
        <v>78421</v>
      </c>
      <c r="D82" s="32">
        <v>82025</v>
      </c>
      <c r="F82" s="34">
        <f t="shared" si="16"/>
        <v>2.9408918245384816</v>
      </c>
      <c r="G82" s="35">
        <f t="shared" si="17"/>
        <v>1.437416188450521</v>
      </c>
      <c r="H82" s="35">
        <f t="shared" si="18"/>
        <v>1.5034756360879609</v>
      </c>
      <c r="J82" s="1">
        <v>18.73021509104252</v>
      </c>
      <c r="K82" s="37">
        <f t="shared" si="19"/>
        <v>8566.1589693506085</v>
      </c>
      <c r="M82" s="32">
        <v>53166</v>
      </c>
      <c r="N82" s="32">
        <v>3533</v>
      </c>
      <c r="O82" s="32">
        <v>156913</v>
      </c>
      <c r="P82" s="39">
        <f t="shared" si="20"/>
        <v>2.9513787006733625</v>
      </c>
      <c r="Q82" s="195">
        <f t="shared" si="21"/>
        <v>2.9513787006733625</v>
      </c>
      <c r="R82" s="15">
        <f t="shared" si="26"/>
        <v>47.568935033668112</v>
      </c>
    </row>
    <row r="83" spans="1:27">
      <c r="A83" s="31" t="s">
        <v>297</v>
      </c>
      <c r="B83" s="32">
        <v>235292</v>
      </c>
      <c r="C83" s="32">
        <v>116481</v>
      </c>
      <c r="D83" s="32">
        <v>118811</v>
      </c>
      <c r="E83" s="85"/>
      <c r="F83" s="34">
        <f t="shared" si="16"/>
        <v>4.3127801202853826</v>
      </c>
      <c r="G83" s="35">
        <f t="shared" si="17"/>
        <v>2.1350362153875255</v>
      </c>
      <c r="H83" s="35">
        <f t="shared" si="18"/>
        <v>2.1777439048978571</v>
      </c>
      <c r="I83" s="86"/>
      <c r="J83" s="1">
        <v>46.160262744675158</v>
      </c>
      <c r="K83" s="37">
        <f t="shared" si="19"/>
        <v>5097.2846775475127</v>
      </c>
      <c r="L83" s="86"/>
      <c r="M83" s="32">
        <v>75175</v>
      </c>
      <c r="N83" s="32">
        <v>1315</v>
      </c>
      <c r="O83" s="32">
        <v>233977</v>
      </c>
      <c r="P83" s="39">
        <f t="shared" si="20"/>
        <v>3.1124309943465249</v>
      </c>
      <c r="Q83" s="195">
        <f t="shared" si="21"/>
        <v>3.1124309943465249</v>
      </c>
      <c r="R83" s="15">
        <f t="shared" si="26"/>
        <v>55.621549717326246</v>
      </c>
    </row>
    <row r="84" spans="1:27">
      <c r="A84" s="31" t="s">
        <v>298</v>
      </c>
      <c r="B84" s="32">
        <v>314299</v>
      </c>
      <c r="C84" s="32">
        <v>155543</v>
      </c>
      <c r="D84" s="32">
        <v>158756</v>
      </c>
      <c r="E84" s="87"/>
      <c r="F84" s="34">
        <f t="shared" si="16"/>
        <v>5.7609373842951541</v>
      </c>
      <c r="G84" s="35">
        <f t="shared" si="17"/>
        <v>2.8510223817620202</v>
      </c>
      <c r="H84" s="35">
        <f t="shared" si="18"/>
        <v>2.9099150025331344</v>
      </c>
      <c r="I84" s="87"/>
      <c r="J84" s="1">
        <v>219.68357695364881</v>
      </c>
      <c r="K84" s="37">
        <f t="shared" si="19"/>
        <v>1430.6895597676569</v>
      </c>
      <c r="L84" s="87"/>
      <c r="M84" s="32">
        <v>88433</v>
      </c>
      <c r="N84" s="52">
        <v>720</v>
      </c>
      <c r="O84" s="32">
        <v>313579</v>
      </c>
      <c r="P84" s="39">
        <f t="shared" si="20"/>
        <v>3.5459500412741849</v>
      </c>
      <c r="Q84" s="195">
        <f t="shared" si="21"/>
        <v>3.5459500412741849</v>
      </c>
      <c r="R84" s="15">
        <f t="shared" si="26"/>
        <v>77.297502063709231</v>
      </c>
    </row>
    <row r="85" spans="1:27">
      <c r="A85" s="31" t="s">
        <v>299</v>
      </c>
      <c r="B85" s="32">
        <v>283379</v>
      </c>
      <c r="C85" s="32">
        <v>140015</v>
      </c>
      <c r="D85" s="32">
        <v>143364</v>
      </c>
      <c r="F85" s="34">
        <f t="shared" si="16"/>
        <v>5.1941898479606259</v>
      </c>
      <c r="G85" s="35">
        <f t="shared" si="17"/>
        <v>2.566402208922351</v>
      </c>
      <c r="H85" s="35">
        <f t="shared" si="18"/>
        <v>2.6277876390382744</v>
      </c>
      <c r="J85" s="1">
        <v>67.103062329307448</v>
      </c>
      <c r="K85" s="37">
        <f t="shared" si="19"/>
        <v>4223.041246751468</v>
      </c>
      <c r="M85" s="32">
        <v>90835</v>
      </c>
      <c r="N85" s="32">
        <v>1549</v>
      </c>
      <c r="O85" s="32">
        <v>281830</v>
      </c>
      <c r="P85" s="39">
        <f t="shared" si="20"/>
        <v>3.1026586668134528</v>
      </c>
      <c r="Q85" s="195">
        <f t="shared" si="21"/>
        <v>3.1026586668134528</v>
      </c>
      <c r="R85" s="15">
        <f t="shared" si="26"/>
        <v>55.132933340672651</v>
      </c>
    </row>
    <row r="86" spans="1:27" ht="19.95" customHeight="1">
      <c r="A86" s="31" t="s">
        <v>341</v>
      </c>
      <c r="B86" s="32">
        <v>244676</v>
      </c>
      <c r="C86" s="32">
        <v>120846</v>
      </c>
      <c r="D86" s="32">
        <v>123830</v>
      </c>
      <c r="F86" s="34">
        <f t="shared" si="16"/>
        <v>4.4847839650772077</v>
      </c>
      <c r="G86" s="35">
        <f t="shared" si="17"/>
        <v>2.2150443976676102</v>
      </c>
      <c r="H86" s="35">
        <f t="shared" si="18"/>
        <v>2.269739567409597</v>
      </c>
      <c r="J86" s="1">
        <v>59.585243198802516</v>
      </c>
      <c r="K86" s="37">
        <f t="shared" si="19"/>
        <v>4106.3187269984537</v>
      </c>
      <c r="M86" s="32">
        <v>79614</v>
      </c>
      <c r="N86" s="32">
        <v>3816</v>
      </c>
      <c r="O86" s="32">
        <v>240860</v>
      </c>
      <c r="P86" s="39">
        <f t="shared" si="20"/>
        <v>3.0253473007260028</v>
      </c>
      <c r="Q86" s="195">
        <f t="shared" si="21"/>
        <v>3.0253473007260028</v>
      </c>
      <c r="R86" s="15">
        <f t="shared" si="26"/>
        <v>51.267365036300134</v>
      </c>
    </row>
    <row r="87" spans="1:27" ht="14.25" customHeight="1">
      <c r="A87" s="31" t="s">
        <v>300</v>
      </c>
      <c r="B87" s="32">
        <v>417334</v>
      </c>
      <c r="C87" s="32">
        <v>208040</v>
      </c>
      <c r="D87" s="32">
        <v>209294</v>
      </c>
      <c r="F87" s="34">
        <f t="shared" si="16"/>
        <v>7.6495154051951619</v>
      </c>
      <c r="G87" s="35">
        <f t="shared" si="17"/>
        <v>3.813265118338792</v>
      </c>
      <c r="H87" s="35">
        <f t="shared" si="18"/>
        <v>3.8362502868563695</v>
      </c>
      <c r="J87" s="1">
        <v>207.62405840055106</v>
      </c>
      <c r="K87" s="37">
        <f t="shared" si="19"/>
        <v>2010.0464426664551</v>
      </c>
      <c r="M87" s="32">
        <v>122695</v>
      </c>
      <c r="N87" s="32">
        <v>1206</v>
      </c>
      <c r="O87" s="32">
        <v>416128</v>
      </c>
      <c r="P87" s="39">
        <f t="shared" si="20"/>
        <v>3.3915644484290315</v>
      </c>
      <c r="Q87" s="195">
        <f t="shared" si="21"/>
        <v>3.3915644484290315</v>
      </c>
      <c r="R87" s="15">
        <f t="shared" si="26"/>
        <v>69.578222421451585</v>
      </c>
    </row>
    <row r="88" spans="1:27">
      <c r="A88" s="31" t="s">
        <v>301</v>
      </c>
      <c r="B88" s="32">
        <v>208060</v>
      </c>
      <c r="C88" s="32">
        <v>103410</v>
      </c>
      <c r="D88" s="32">
        <v>104650</v>
      </c>
      <c r="F88" s="34">
        <f t="shared" si="16"/>
        <v>3.8136317079483231</v>
      </c>
      <c r="G88" s="35">
        <f t="shared" si="17"/>
        <v>1.8954515760787085</v>
      </c>
      <c r="H88" s="35">
        <f t="shared" si="18"/>
        <v>1.9181801318696143</v>
      </c>
      <c r="J88" s="1">
        <v>17.154769527376253</v>
      </c>
      <c r="K88" s="37">
        <f t="shared" si="19"/>
        <v>12128.405436632052</v>
      </c>
      <c r="M88" s="32">
        <v>67415</v>
      </c>
      <c r="N88" s="32">
        <v>1370</v>
      </c>
      <c r="O88" s="32">
        <v>206690</v>
      </c>
      <c r="P88" s="39">
        <f t="shared" si="20"/>
        <v>3.0659348809612106</v>
      </c>
      <c r="Q88" s="195">
        <f t="shared" si="21"/>
        <v>3.0659348809612106</v>
      </c>
      <c r="R88" s="15">
        <f t="shared" si="26"/>
        <v>53.296744048060532</v>
      </c>
    </row>
    <row r="89" spans="1:27">
      <c r="A89" s="31" t="s">
        <v>302</v>
      </c>
      <c r="B89" s="32">
        <v>196224</v>
      </c>
      <c r="C89" s="32">
        <v>96846</v>
      </c>
      <c r="D89" s="32">
        <v>99378</v>
      </c>
      <c r="E89" s="14"/>
      <c r="F89" s="34">
        <f t="shared" si="16"/>
        <v>3.5966839770280283</v>
      </c>
      <c r="G89" s="35">
        <f t="shared" si="17"/>
        <v>1.7751368662307181</v>
      </c>
      <c r="H89" s="35">
        <f t="shared" si="18"/>
        <v>1.8215471107973102</v>
      </c>
      <c r="I89" s="14"/>
      <c r="J89" s="1">
        <v>44.679527274914122</v>
      </c>
      <c r="K89" s="37">
        <f t="shared" si="19"/>
        <v>4391.8101190424277</v>
      </c>
      <c r="L89" s="14"/>
      <c r="M89" s="32">
        <v>61476</v>
      </c>
      <c r="N89" s="32">
        <v>1941</v>
      </c>
      <c r="O89" s="32">
        <v>194283</v>
      </c>
      <c r="P89" s="39">
        <f t="shared" si="20"/>
        <v>3.1603064610579739</v>
      </c>
      <c r="Q89" s="195">
        <f t="shared" si="21"/>
        <v>3.1603064610579739</v>
      </c>
      <c r="R89" s="15">
        <f t="shared" si="26"/>
        <v>58.01532305289868</v>
      </c>
    </row>
    <row r="90" spans="1:27" s="30" customFormat="1">
      <c r="A90" s="75" t="s">
        <v>276</v>
      </c>
      <c r="B90" s="21">
        <f>SUM(B91:B92)</f>
        <v>177924</v>
      </c>
      <c r="C90" s="21">
        <f t="shared" ref="C90:D90" si="27">SUM(C91:C92)</f>
        <v>87529</v>
      </c>
      <c r="D90" s="21">
        <f t="shared" si="27"/>
        <v>90395</v>
      </c>
      <c r="E90" s="29"/>
      <c r="F90" s="23">
        <f t="shared" si="16"/>
        <v>3.2612544843073987</v>
      </c>
      <c r="G90" s="24">
        <f t="shared" si="17"/>
        <v>1.6043610966308215</v>
      </c>
      <c r="H90" s="24">
        <f t="shared" si="18"/>
        <v>1.6568933876765772</v>
      </c>
      <c r="I90" s="29"/>
      <c r="J90" s="4">
        <f>SUM(J91:J92)</f>
        <v>34.416611064897374</v>
      </c>
      <c r="K90" s="26">
        <f t="shared" si="19"/>
        <v>5169.7129524025249</v>
      </c>
      <c r="L90" s="29"/>
      <c r="M90" s="21">
        <f>SUM(M91:M92)</f>
        <v>55037</v>
      </c>
      <c r="N90" s="21">
        <f t="shared" ref="N90:O90" si="28">SUM(N91:N92)</f>
        <v>2236</v>
      </c>
      <c r="O90" s="21">
        <f t="shared" si="28"/>
        <v>175688</v>
      </c>
      <c r="P90" s="28">
        <f t="shared" si="20"/>
        <v>3.1921798063121174</v>
      </c>
      <c r="Q90" s="195">
        <f t="shared" si="21"/>
        <v>3.1921798063121174</v>
      </c>
      <c r="R90" s="15">
        <f t="shared" si="26"/>
        <v>59.608990315605865</v>
      </c>
    </row>
    <row r="91" spans="1:27" s="50" customFormat="1">
      <c r="A91" s="41" t="s">
        <v>277</v>
      </c>
      <c r="B91" s="42">
        <v>66191</v>
      </c>
      <c r="C91" s="42">
        <v>31797</v>
      </c>
      <c r="D91" s="42">
        <v>34394</v>
      </c>
      <c r="E91" s="51"/>
      <c r="F91" s="44">
        <f t="shared" si="16"/>
        <v>1.2132466422224715</v>
      </c>
      <c r="G91" s="45">
        <f t="shared" si="17"/>
        <v>0.58282249071245218</v>
      </c>
      <c r="H91" s="45">
        <f t="shared" si="18"/>
        <v>0.63042415151001929</v>
      </c>
      <c r="I91" s="51"/>
      <c r="J91" s="2">
        <v>14.749369710446048</v>
      </c>
      <c r="K91" s="47">
        <f t="shared" si="19"/>
        <v>4487.7171905943269</v>
      </c>
      <c r="L91" s="51"/>
      <c r="M91" s="42">
        <v>20219</v>
      </c>
      <c r="N91" s="42">
        <v>1312</v>
      </c>
      <c r="O91" s="42">
        <v>64879</v>
      </c>
      <c r="P91" s="49">
        <f t="shared" si="20"/>
        <v>3.2088134922597558</v>
      </c>
      <c r="Q91" s="195">
        <f t="shared" si="21"/>
        <v>3.2088134922597558</v>
      </c>
      <c r="R91" s="15">
        <f t="shared" si="26"/>
        <v>60.440674612987777</v>
      </c>
    </row>
    <row r="92" spans="1:27" s="50" customFormat="1">
      <c r="A92" s="41" t="s">
        <v>278</v>
      </c>
      <c r="B92" s="42">
        <v>111733</v>
      </c>
      <c r="C92" s="42">
        <v>55732</v>
      </c>
      <c r="D92" s="42">
        <v>56001</v>
      </c>
      <c r="E92" s="6"/>
      <c r="F92" s="44">
        <f t="shared" si="16"/>
        <v>2.0480078420849273</v>
      </c>
      <c r="G92" s="45">
        <f t="shared" si="17"/>
        <v>1.0215386059183693</v>
      </c>
      <c r="H92" s="45">
        <f t="shared" si="18"/>
        <v>1.0264692361665579</v>
      </c>
      <c r="I92" s="46"/>
      <c r="J92" s="2">
        <v>19.667241354451328</v>
      </c>
      <c r="K92" s="47">
        <f t="shared" si="19"/>
        <v>5681.1729711503867</v>
      </c>
      <c r="L92" s="48"/>
      <c r="M92" s="42">
        <v>34818</v>
      </c>
      <c r="N92" s="88">
        <v>924</v>
      </c>
      <c r="O92" s="42">
        <v>110809</v>
      </c>
      <c r="P92" s="49">
        <f t="shared" si="20"/>
        <v>3.1825205353552759</v>
      </c>
      <c r="Q92" s="195">
        <f t="shared" si="21"/>
        <v>3.1825205353552759</v>
      </c>
      <c r="R92" s="15">
        <f t="shared" si="26"/>
        <v>59.12602676776379</v>
      </c>
    </row>
    <row r="93" spans="1:27">
      <c r="A93" s="31" t="s">
        <v>342</v>
      </c>
      <c r="B93" s="32">
        <v>204673</v>
      </c>
      <c r="C93" s="32">
        <v>101871</v>
      </c>
      <c r="D93" s="32">
        <v>102802</v>
      </c>
      <c r="F93" s="34">
        <f t="shared" si="16"/>
        <v>3.7515497575742911</v>
      </c>
      <c r="G93" s="35">
        <f t="shared" si="17"/>
        <v>1.8672425056253175</v>
      </c>
      <c r="H93" s="35">
        <f t="shared" si="18"/>
        <v>1.8843072519489739</v>
      </c>
      <c r="J93" s="1">
        <v>539.34293652986844</v>
      </c>
      <c r="K93" s="37">
        <f t="shared" si="19"/>
        <v>379.48582643330002</v>
      </c>
      <c r="M93" s="32">
        <v>56254</v>
      </c>
      <c r="N93" s="32">
        <v>2824</v>
      </c>
      <c r="O93" s="32">
        <v>201849</v>
      </c>
      <c r="P93" s="39">
        <f t="shared" si="20"/>
        <v>3.5881715078038896</v>
      </c>
      <c r="Q93" s="195">
        <f t="shared" si="21"/>
        <v>3.5881715078038896</v>
      </c>
      <c r="R93" s="15">
        <f t="shared" si="26"/>
        <v>79.408575390194471</v>
      </c>
    </row>
    <row r="94" spans="1:27" ht="14.25" customHeight="1">
      <c r="A94" s="31" t="s">
        <v>343</v>
      </c>
      <c r="B94" s="32">
        <v>105610</v>
      </c>
      <c r="C94" s="32">
        <v>53136</v>
      </c>
      <c r="D94" s="32">
        <v>52474</v>
      </c>
      <c r="E94" s="14"/>
      <c r="F94" s="34">
        <f t="shared" si="16"/>
        <v>1.9357764331270901</v>
      </c>
      <c r="G94" s="35">
        <f t="shared" si="17"/>
        <v>0.97395527460127884</v>
      </c>
      <c r="H94" s="35">
        <f t="shared" si="18"/>
        <v>0.96182115852581129</v>
      </c>
      <c r="I94" s="14"/>
      <c r="J94" s="1">
        <v>842.07230799435376</v>
      </c>
      <c r="K94" s="37">
        <f t="shared" si="19"/>
        <v>125.41678309258465</v>
      </c>
      <c r="L94" s="14"/>
      <c r="M94" s="32">
        <v>30547</v>
      </c>
      <c r="N94" s="32">
        <v>2883</v>
      </c>
      <c r="O94" s="32">
        <v>102727</v>
      </c>
      <c r="P94" s="39">
        <f t="shared" si="20"/>
        <v>3.3629161619799</v>
      </c>
      <c r="Q94" s="195">
        <f t="shared" si="21"/>
        <v>3.3629161619799</v>
      </c>
      <c r="R94" s="15">
        <f t="shared" si="26"/>
        <v>68.145808098994991</v>
      </c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4.25" customHeight="1">
      <c r="A95" s="31" t="s">
        <v>250</v>
      </c>
      <c r="B95" s="32">
        <v>76087</v>
      </c>
      <c r="C95" s="32">
        <v>37132</v>
      </c>
      <c r="D95" s="32">
        <v>38955</v>
      </c>
      <c r="E95" s="5"/>
      <c r="F95" s="34">
        <f t="shared" si="16"/>
        <v>1.3946351810182831</v>
      </c>
      <c r="G95" s="35">
        <f t="shared" si="17"/>
        <v>0.68061026905477795</v>
      </c>
      <c r="H95" s="35">
        <f t="shared" si="18"/>
        <v>0.71402491196350526</v>
      </c>
      <c r="I95" s="36"/>
      <c r="J95" s="1">
        <v>285.93068403299037</v>
      </c>
      <c r="K95" s="37">
        <f t="shared" si="19"/>
        <v>266.10295518763269</v>
      </c>
      <c r="L95" s="38"/>
      <c r="M95" s="32">
        <v>18294</v>
      </c>
      <c r="N95" s="32">
        <v>1426</v>
      </c>
      <c r="O95" s="32">
        <v>74661</v>
      </c>
      <c r="P95" s="39">
        <f t="shared" si="20"/>
        <v>4.0811741554608068</v>
      </c>
      <c r="Q95" s="195">
        <f t="shared" si="21"/>
        <v>4.0811741554608068</v>
      </c>
      <c r="R95" s="15">
        <f t="shared" si="26"/>
        <v>104.05870777304034</v>
      </c>
    </row>
    <row r="96" spans="1:27">
      <c r="A96" s="55" t="s">
        <v>51</v>
      </c>
      <c r="B96" s="56">
        <v>76411</v>
      </c>
      <c r="C96" s="56">
        <v>37034</v>
      </c>
      <c r="D96" s="56">
        <v>39377</v>
      </c>
      <c r="E96" s="79"/>
      <c r="F96" s="58">
        <f t="shared" si="16"/>
        <v>1.4005739326926814</v>
      </c>
      <c r="G96" s="59">
        <f t="shared" si="17"/>
        <v>0.67881397996807746</v>
      </c>
      <c r="H96" s="59">
        <f t="shared" si="18"/>
        <v>0.72175995272460391</v>
      </c>
      <c r="I96" s="79"/>
      <c r="J96" s="3">
        <v>260.85138290852029</v>
      </c>
      <c r="K96" s="60">
        <f t="shared" si="19"/>
        <v>292.92925016539812</v>
      </c>
      <c r="L96" s="79"/>
      <c r="M96" s="56">
        <v>20748</v>
      </c>
      <c r="N96" s="56">
        <v>2070</v>
      </c>
      <c r="O96" s="56">
        <v>74341</v>
      </c>
      <c r="P96" s="61">
        <f t="shared" si="20"/>
        <v>3.5830441488336224</v>
      </c>
      <c r="Q96" s="195">
        <f t="shared" si="21"/>
        <v>3.5830441488336224</v>
      </c>
      <c r="R96" s="15">
        <f t="shared" si="26"/>
        <v>79.152207441681128</v>
      </c>
    </row>
    <row r="97" spans="1:27" s="78" customFormat="1" ht="14.25" customHeight="1">
      <c r="A97" s="83"/>
      <c r="B97" s="89"/>
      <c r="C97" s="89"/>
      <c r="D97" s="89"/>
      <c r="E97" s="83"/>
      <c r="F97" s="83"/>
      <c r="G97" s="83"/>
      <c r="H97" s="83"/>
      <c r="I97" s="83"/>
      <c r="J97" s="15"/>
      <c r="K97" s="83"/>
      <c r="L97" s="83"/>
      <c r="M97" s="83"/>
      <c r="N97" s="83"/>
      <c r="O97" s="83"/>
      <c r="P97" s="83"/>
      <c r="Q97" s="192"/>
      <c r="R97" s="15"/>
      <c r="S97" s="83"/>
      <c r="T97" s="83"/>
      <c r="U97" s="83"/>
      <c r="V97" s="83"/>
      <c r="W97" s="83"/>
      <c r="X97" s="83"/>
      <c r="Y97" s="83"/>
      <c r="Z97" s="83"/>
      <c r="AA97" s="83"/>
    </row>
    <row r="98" spans="1:27" ht="14.25" customHeight="1">
      <c r="A98" s="83"/>
      <c r="E98" s="5"/>
      <c r="F98" s="90"/>
      <c r="G98" s="38"/>
      <c r="H98" s="65"/>
      <c r="I98" s="36"/>
      <c r="K98" s="38"/>
      <c r="L98" s="38"/>
      <c r="Q98" s="192"/>
    </row>
    <row r="99" spans="1:27" ht="14.25" customHeight="1">
      <c r="A99" s="83"/>
      <c r="B99" s="38"/>
      <c r="C99" s="38"/>
      <c r="D99" s="38"/>
      <c r="E99" s="5"/>
      <c r="F99" s="90"/>
      <c r="G99" s="38"/>
      <c r="H99" s="65"/>
      <c r="I99" s="36"/>
      <c r="J99" s="83"/>
      <c r="K99" s="38"/>
      <c r="L99" s="38"/>
      <c r="Q99" s="192"/>
    </row>
    <row r="100" spans="1:27" ht="26.55" customHeight="1">
      <c r="A100" s="83" t="s">
        <v>66</v>
      </c>
      <c r="B100" s="38"/>
      <c r="C100" s="38"/>
      <c r="D100" s="38"/>
      <c r="E100" s="5"/>
      <c r="F100" s="90"/>
      <c r="G100" s="38"/>
      <c r="H100" s="65"/>
      <c r="I100" s="36"/>
      <c r="J100" s="38"/>
      <c r="K100" s="38"/>
      <c r="L100" s="38"/>
      <c r="Q100" s="192"/>
    </row>
    <row r="101" spans="1:27" ht="29.55" customHeight="1">
      <c r="A101" s="13" t="s">
        <v>157</v>
      </c>
      <c r="B101" s="14"/>
      <c r="C101" s="14"/>
      <c r="D101" s="14"/>
      <c r="E101" s="14"/>
      <c r="F101" s="14"/>
      <c r="G101" s="14"/>
      <c r="H101" s="14"/>
      <c r="I101" s="14"/>
      <c r="J101" s="38"/>
      <c r="K101" s="14"/>
      <c r="L101" s="14"/>
      <c r="M101" s="14"/>
      <c r="N101" s="14"/>
      <c r="O101" s="14"/>
      <c r="P101" s="14"/>
      <c r="Q101" s="192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29.55" customHeight="1">
      <c r="A102" s="210" t="s">
        <v>23</v>
      </c>
      <c r="B102" s="212" t="s">
        <v>0</v>
      </c>
      <c r="C102" s="212"/>
      <c r="D102" s="212"/>
      <c r="E102" s="17"/>
      <c r="F102" s="212" t="s">
        <v>1</v>
      </c>
      <c r="G102" s="212"/>
      <c r="H102" s="212"/>
      <c r="I102" s="17"/>
      <c r="J102" s="91"/>
      <c r="K102" s="17"/>
      <c r="L102" s="17"/>
      <c r="M102" s="17"/>
      <c r="N102" s="17"/>
      <c r="O102" s="17"/>
      <c r="P102" s="17"/>
      <c r="Q102" s="195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32.4" customHeight="1">
      <c r="A103" s="211"/>
      <c r="B103" s="18" t="s">
        <v>2</v>
      </c>
      <c r="C103" s="19" t="s">
        <v>3</v>
      </c>
      <c r="D103" s="19" t="s">
        <v>4</v>
      </c>
      <c r="E103" s="19"/>
      <c r="F103" s="18" t="s">
        <v>2</v>
      </c>
      <c r="G103" s="19" t="s">
        <v>3</v>
      </c>
      <c r="H103" s="19" t="s">
        <v>4</v>
      </c>
      <c r="I103" s="19"/>
      <c r="J103" s="19" t="s">
        <v>406</v>
      </c>
      <c r="K103" s="18" t="s">
        <v>5</v>
      </c>
      <c r="L103" s="18"/>
      <c r="M103" s="18" t="s">
        <v>6</v>
      </c>
      <c r="N103" s="18" t="s">
        <v>7</v>
      </c>
      <c r="O103" s="18" t="s">
        <v>8</v>
      </c>
      <c r="P103" s="18" t="s">
        <v>9</v>
      </c>
      <c r="Q103" s="220" t="s">
        <v>407</v>
      </c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s="30" customFormat="1">
      <c r="A104" s="66" t="s">
        <v>159</v>
      </c>
      <c r="B104" s="21">
        <v>1659040</v>
      </c>
      <c r="C104" s="21">
        <v>790685</v>
      </c>
      <c r="D104" s="21">
        <v>868355</v>
      </c>
      <c r="F104" s="23">
        <f>G104+H104</f>
        <v>100</v>
      </c>
      <c r="G104" s="92">
        <f>C104/$B$104*100</f>
        <v>47.659188446330411</v>
      </c>
      <c r="H104" s="92">
        <f>D104/$B$104*100</f>
        <v>52.340811553669596</v>
      </c>
      <c r="J104" s="93">
        <f>SUM(J105:J122)</f>
        <v>9504</v>
      </c>
      <c r="K104" s="73">
        <f>B104/J104</f>
        <v>174.56228956228955</v>
      </c>
      <c r="M104" s="21">
        <v>491373</v>
      </c>
      <c r="N104" s="21">
        <v>58101</v>
      </c>
      <c r="O104" s="21">
        <v>1600939</v>
      </c>
      <c r="P104" s="197">
        <f>M104/O104</f>
        <v>0.30692799663197662</v>
      </c>
      <c r="Q104" s="195">
        <f>O104/M104</f>
        <v>3.2580931390206627</v>
      </c>
      <c r="R104" s="15">
        <f t="shared" si="26"/>
        <v>62.904656951033132</v>
      </c>
    </row>
    <row r="105" spans="1:27" ht="14.25" customHeight="1">
      <c r="A105" s="31" t="s">
        <v>344</v>
      </c>
      <c r="B105" s="32">
        <v>113114</v>
      </c>
      <c r="C105" s="32">
        <v>52488</v>
      </c>
      <c r="D105" s="32">
        <v>60626</v>
      </c>
      <c r="E105" s="14"/>
      <c r="F105" s="34">
        <f t="shared" ref="F105:F122" si="29">G105+H105</f>
        <v>6.8180393480567076</v>
      </c>
      <c r="G105" s="95">
        <f t="shared" ref="G105:G122" si="30">C105/$B$104*100</f>
        <v>3.1637573536503041</v>
      </c>
      <c r="H105" s="95">
        <f t="shared" ref="H105:H122" si="31">D105/$B$104*100</f>
        <v>3.654281994406404</v>
      </c>
      <c r="I105" s="14"/>
      <c r="J105" s="1">
        <v>664.63946870151551</v>
      </c>
      <c r="K105" s="73">
        <f t="shared" ref="K105:K122" si="32">B105/J105</f>
        <v>170.1885086977864</v>
      </c>
      <c r="L105" s="14"/>
      <c r="M105" s="32">
        <v>31600</v>
      </c>
      <c r="N105" s="32">
        <v>3875</v>
      </c>
      <c r="O105" s="32">
        <v>109239</v>
      </c>
      <c r="P105" s="197">
        <f t="shared" ref="P105:P122" si="33">M105/O105</f>
        <v>0.28927397724255988</v>
      </c>
      <c r="Q105" s="195">
        <f t="shared" ref="Q105:Q120" si="34">O105/M105</f>
        <v>3.4569303797468356</v>
      </c>
      <c r="R105" s="15">
        <f t="shared" si="26"/>
        <v>72.846518987341767</v>
      </c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4.25" customHeight="1">
      <c r="A106" s="31" t="s">
        <v>53</v>
      </c>
      <c r="B106" s="32">
        <v>94895</v>
      </c>
      <c r="C106" s="32">
        <v>44709</v>
      </c>
      <c r="D106" s="32">
        <v>50186</v>
      </c>
      <c r="E106" s="5"/>
      <c r="F106" s="34">
        <f t="shared" si="29"/>
        <v>5.7198741440833256</v>
      </c>
      <c r="G106" s="95">
        <f t="shared" si="30"/>
        <v>2.694871733050439</v>
      </c>
      <c r="H106" s="95">
        <f t="shared" si="31"/>
        <v>3.0250024110328866</v>
      </c>
      <c r="I106" s="36"/>
      <c r="J106" s="1">
        <v>321.78143595799594</v>
      </c>
      <c r="K106" s="73">
        <f t="shared" si="32"/>
        <v>294.90514180062024</v>
      </c>
      <c r="L106" s="38"/>
      <c r="M106" s="32">
        <v>26868</v>
      </c>
      <c r="N106" s="32">
        <v>2510</v>
      </c>
      <c r="O106" s="32">
        <v>92385</v>
      </c>
      <c r="P106" s="197">
        <f t="shared" si="33"/>
        <v>0.29082643286247767</v>
      </c>
      <c r="Q106" s="195">
        <f t="shared" si="34"/>
        <v>3.438476998660116</v>
      </c>
      <c r="R106" s="15">
        <f t="shared" si="26"/>
        <v>71.923849933005812</v>
      </c>
    </row>
    <row r="107" spans="1:27">
      <c r="A107" s="31" t="s">
        <v>54</v>
      </c>
      <c r="B107" s="32">
        <v>78862</v>
      </c>
      <c r="C107" s="32">
        <v>36986</v>
      </c>
      <c r="D107" s="32">
        <v>41876</v>
      </c>
      <c r="F107" s="34">
        <f t="shared" si="29"/>
        <v>4.7534718873565431</v>
      </c>
      <c r="G107" s="95">
        <f t="shared" si="30"/>
        <v>2.2293615584916582</v>
      </c>
      <c r="H107" s="95">
        <f t="shared" si="31"/>
        <v>2.5241103288648854</v>
      </c>
      <c r="J107" s="1">
        <v>445.62690304002302</v>
      </c>
      <c r="K107" s="73">
        <f t="shared" si="32"/>
        <v>176.96866922084635</v>
      </c>
      <c r="M107" s="32">
        <v>24522</v>
      </c>
      <c r="N107" s="32">
        <v>4654</v>
      </c>
      <c r="O107" s="32">
        <v>74208</v>
      </c>
      <c r="P107" s="197">
        <f t="shared" si="33"/>
        <v>0.33044954721862874</v>
      </c>
      <c r="Q107" s="195">
        <f t="shared" si="34"/>
        <v>3.0261805725471005</v>
      </c>
      <c r="R107" s="15">
        <f t="shared" si="26"/>
        <v>51.309028627355019</v>
      </c>
    </row>
    <row r="108" spans="1:27" ht="14.25" customHeight="1">
      <c r="A108" s="31" t="s">
        <v>303</v>
      </c>
      <c r="B108" s="32">
        <v>253122</v>
      </c>
      <c r="C108" s="32">
        <v>121277</v>
      </c>
      <c r="D108" s="32">
        <v>131845</v>
      </c>
      <c r="E108" s="14"/>
      <c r="F108" s="34">
        <f t="shared" si="29"/>
        <v>15.257136657344006</v>
      </c>
      <c r="G108" s="95">
        <f t="shared" si="30"/>
        <v>7.310070884366862</v>
      </c>
      <c r="H108" s="95">
        <f t="shared" si="31"/>
        <v>7.9470657729771439</v>
      </c>
      <c r="I108" s="14"/>
      <c r="J108" s="1">
        <v>260.53746824306137</v>
      </c>
      <c r="K108" s="73">
        <f t="shared" si="32"/>
        <v>971.53780493428565</v>
      </c>
      <c r="L108" s="14"/>
      <c r="M108" s="32">
        <v>72450</v>
      </c>
      <c r="N108" s="32">
        <v>2623</v>
      </c>
      <c r="O108" s="32">
        <v>250499</v>
      </c>
      <c r="P108" s="197">
        <f t="shared" si="33"/>
        <v>0.28922271146791007</v>
      </c>
      <c r="Q108" s="195">
        <f t="shared" si="34"/>
        <v>3.457543133195307</v>
      </c>
      <c r="R108" s="15">
        <f t="shared" si="26"/>
        <v>72.877156659765348</v>
      </c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4.25" customHeight="1">
      <c r="A109" s="31" t="s">
        <v>304</v>
      </c>
      <c r="B109" s="32">
        <v>114846</v>
      </c>
      <c r="C109" s="32">
        <v>53932</v>
      </c>
      <c r="D109" s="32">
        <v>60914</v>
      </c>
      <c r="E109" s="5"/>
      <c r="F109" s="34">
        <f t="shared" si="29"/>
        <v>6.9224370720416637</v>
      </c>
      <c r="G109" s="95">
        <f t="shared" si="30"/>
        <v>3.2507956408525414</v>
      </c>
      <c r="H109" s="95">
        <f t="shared" si="31"/>
        <v>3.6716414311891219</v>
      </c>
      <c r="I109" s="36"/>
      <c r="J109" s="1">
        <v>462.29936369912951</v>
      </c>
      <c r="K109" s="73">
        <f t="shared" si="32"/>
        <v>248.42344380716753</v>
      </c>
      <c r="L109" s="38"/>
      <c r="M109" s="32">
        <v>35076</v>
      </c>
      <c r="N109" s="32">
        <v>2368</v>
      </c>
      <c r="O109" s="32">
        <v>112478</v>
      </c>
      <c r="P109" s="197">
        <f t="shared" si="33"/>
        <v>0.31184765020715161</v>
      </c>
      <c r="Q109" s="195">
        <f t="shared" si="34"/>
        <v>3.2066940358079599</v>
      </c>
      <c r="R109" s="15">
        <f t="shared" si="26"/>
        <v>60.334701790397986</v>
      </c>
    </row>
    <row r="110" spans="1:27">
      <c r="A110" s="31" t="s">
        <v>55</v>
      </c>
      <c r="B110" s="32">
        <v>32541</v>
      </c>
      <c r="C110" s="32">
        <v>15146</v>
      </c>
      <c r="D110" s="32">
        <v>17395</v>
      </c>
      <c r="F110" s="34">
        <f t="shared" si="29"/>
        <v>1.9614355289806151</v>
      </c>
      <c r="G110" s="95">
        <f t="shared" si="30"/>
        <v>0.91293760246889766</v>
      </c>
      <c r="H110" s="95">
        <f t="shared" si="31"/>
        <v>1.0484979265117176</v>
      </c>
      <c r="J110" s="1">
        <v>323.81818644871163</v>
      </c>
      <c r="K110" s="73">
        <f t="shared" si="32"/>
        <v>100.49157632829264</v>
      </c>
      <c r="M110" s="32">
        <v>9193</v>
      </c>
      <c r="N110" s="52">
        <v>557</v>
      </c>
      <c r="O110" s="32">
        <v>31984</v>
      </c>
      <c r="P110" s="197">
        <f t="shared" si="33"/>
        <v>0.28742496248124061</v>
      </c>
      <c r="Q110" s="195">
        <f t="shared" si="34"/>
        <v>3.4791689328837161</v>
      </c>
      <c r="R110" s="15">
        <f t="shared" si="26"/>
        <v>73.958446644185813</v>
      </c>
    </row>
    <row r="111" spans="1:27" ht="14.25" customHeight="1">
      <c r="A111" s="31" t="s">
        <v>305</v>
      </c>
      <c r="B111" s="32">
        <v>92494</v>
      </c>
      <c r="C111" s="32">
        <v>43062</v>
      </c>
      <c r="D111" s="32">
        <v>49432</v>
      </c>
      <c r="E111" s="14"/>
      <c r="F111" s="34">
        <f t="shared" si="29"/>
        <v>5.5751518950718486</v>
      </c>
      <c r="G111" s="95">
        <f t="shared" si="30"/>
        <v>2.5955974539492717</v>
      </c>
      <c r="H111" s="95">
        <f t="shared" si="31"/>
        <v>2.9795544411225769</v>
      </c>
      <c r="I111" s="14"/>
      <c r="J111" s="1">
        <v>531.40096134746204</v>
      </c>
      <c r="K111" s="73">
        <f t="shared" si="32"/>
        <v>174.05689249312786</v>
      </c>
      <c r="L111" s="14"/>
      <c r="M111" s="32">
        <v>28104</v>
      </c>
      <c r="N111" s="32">
        <v>1787</v>
      </c>
      <c r="O111" s="32">
        <v>90707</v>
      </c>
      <c r="P111" s="197">
        <f t="shared" si="33"/>
        <v>0.30983275822152645</v>
      </c>
      <c r="Q111" s="195">
        <f t="shared" si="34"/>
        <v>3.2275476800455452</v>
      </c>
      <c r="R111" s="15">
        <f t="shared" si="26"/>
        <v>61.377384002277267</v>
      </c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4.25" customHeight="1">
      <c r="A112" s="31" t="s">
        <v>56</v>
      </c>
      <c r="B112" s="32">
        <v>83803</v>
      </c>
      <c r="C112" s="32">
        <v>39436</v>
      </c>
      <c r="D112" s="32">
        <v>44367</v>
      </c>
      <c r="E112" s="5"/>
      <c r="F112" s="34">
        <f t="shared" si="29"/>
        <v>5.0512947246600444</v>
      </c>
      <c r="G112" s="95">
        <f t="shared" si="30"/>
        <v>2.3770373227890831</v>
      </c>
      <c r="H112" s="95">
        <f t="shared" si="31"/>
        <v>2.6742574018709617</v>
      </c>
      <c r="I112" s="36"/>
      <c r="J112" s="1">
        <v>705.78691197905641</v>
      </c>
      <c r="K112" s="73">
        <f t="shared" si="32"/>
        <v>118.73697085854545</v>
      </c>
      <c r="L112" s="38"/>
      <c r="M112" s="32">
        <v>21292</v>
      </c>
      <c r="N112" s="32">
        <v>1548</v>
      </c>
      <c r="O112" s="32">
        <v>82255</v>
      </c>
      <c r="P112" s="197">
        <f t="shared" si="33"/>
        <v>0.25885356513281865</v>
      </c>
      <c r="Q112" s="195">
        <f t="shared" si="34"/>
        <v>3.8631880518504604</v>
      </c>
      <c r="R112" s="15">
        <f t="shared" si="26"/>
        <v>93.159402592523008</v>
      </c>
    </row>
    <row r="113" spans="1:27">
      <c r="A113" s="31" t="s">
        <v>57</v>
      </c>
      <c r="B113" s="32">
        <v>110891</v>
      </c>
      <c r="C113" s="32">
        <v>52996</v>
      </c>
      <c r="D113" s="32">
        <v>57895</v>
      </c>
      <c r="F113" s="34">
        <f t="shared" si="29"/>
        <v>6.6840461953901045</v>
      </c>
      <c r="G113" s="95">
        <f t="shared" si="30"/>
        <v>3.1943774713087083</v>
      </c>
      <c r="H113" s="95">
        <f t="shared" si="31"/>
        <v>3.4896687240813962</v>
      </c>
      <c r="J113" s="1">
        <v>1153.9592838126862</v>
      </c>
      <c r="K113" s="73">
        <f t="shared" si="32"/>
        <v>96.096111496772821</v>
      </c>
      <c r="M113" s="32">
        <v>30761</v>
      </c>
      <c r="N113" s="32">
        <v>2351</v>
      </c>
      <c r="O113" s="32">
        <v>108540</v>
      </c>
      <c r="P113" s="197">
        <f t="shared" si="33"/>
        <v>0.28340703887967572</v>
      </c>
      <c r="Q113" s="195">
        <f t="shared" si="34"/>
        <v>3.5284938721107895</v>
      </c>
      <c r="R113" s="15">
        <f t="shared" si="26"/>
        <v>76.42469360553946</v>
      </c>
    </row>
    <row r="114" spans="1:27" ht="14.25" customHeight="1">
      <c r="A114" s="31" t="s">
        <v>345</v>
      </c>
      <c r="B114" s="32">
        <v>82886</v>
      </c>
      <c r="C114" s="32">
        <v>39992</v>
      </c>
      <c r="D114" s="32">
        <v>42894</v>
      </c>
      <c r="E114" s="14"/>
      <c r="F114" s="34">
        <f t="shared" si="29"/>
        <v>4.9960217957372937</v>
      </c>
      <c r="G114" s="95">
        <f t="shared" si="30"/>
        <v>2.4105506799112741</v>
      </c>
      <c r="H114" s="95">
        <f t="shared" si="31"/>
        <v>2.58547111582602</v>
      </c>
      <c r="I114" s="14"/>
      <c r="J114" s="1">
        <v>1016.0604947665084</v>
      </c>
      <c r="K114" s="73">
        <f t="shared" si="32"/>
        <v>81.575851464481232</v>
      </c>
      <c r="L114" s="14"/>
      <c r="M114" s="32">
        <v>24806</v>
      </c>
      <c r="N114" s="32">
        <v>4928</v>
      </c>
      <c r="O114" s="32">
        <v>77958</v>
      </c>
      <c r="P114" s="197">
        <f t="shared" si="33"/>
        <v>0.31819697785987328</v>
      </c>
      <c r="Q114" s="195">
        <f t="shared" si="34"/>
        <v>3.1427074094977021</v>
      </c>
      <c r="R114" s="15">
        <f t="shared" si="26"/>
        <v>57.135370474885093</v>
      </c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4.25" customHeight="1">
      <c r="A115" s="31" t="s">
        <v>58</v>
      </c>
      <c r="B115" s="32">
        <v>38649</v>
      </c>
      <c r="C115" s="32">
        <v>18963</v>
      </c>
      <c r="D115" s="32">
        <v>19686</v>
      </c>
      <c r="E115" s="5"/>
      <c r="F115" s="34">
        <f t="shared" si="29"/>
        <v>2.3296002507474203</v>
      </c>
      <c r="G115" s="95">
        <f t="shared" si="30"/>
        <v>1.1430104156620695</v>
      </c>
      <c r="H115" s="95">
        <f t="shared" si="31"/>
        <v>1.1865898350853505</v>
      </c>
      <c r="I115" s="36"/>
      <c r="J115" s="1">
        <v>810.09008684384582</v>
      </c>
      <c r="K115" s="73">
        <f t="shared" si="32"/>
        <v>47.709508643141859</v>
      </c>
      <c r="L115" s="38"/>
      <c r="M115" s="32">
        <v>10278</v>
      </c>
      <c r="N115" s="52">
        <v>745</v>
      </c>
      <c r="O115" s="32">
        <v>37904</v>
      </c>
      <c r="P115" s="197">
        <f t="shared" si="33"/>
        <v>0.27115871675812581</v>
      </c>
      <c r="Q115" s="195">
        <f t="shared" si="34"/>
        <v>3.6878770188752674</v>
      </c>
      <c r="R115" s="15">
        <f t="shared" si="26"/>
        <v>84.393850943763368</v>
      </c>
    </row>
    <row r="116" spans="1:27">
      <c r="A116" s="31" t="s">
        <v>59</v>
      </c>
      <c r="B116" s="32">
        <v>39553</v>
      </c>
      <c r="C116" s="32">
        <v>18791</v>
      </c>
      <c r="D116" s="32">
        <v>20762</v>
      </c>
      <c r="F116" s="34">
        <f t="shared" si="29"/>
        <v>2.3840895939820621</v>
      </c>
      <c r="G116" s="95">
        <f t="shared" si="30"/>
        <v>1.1326429742501687</v>
      </c>
      <c r="H116" s="95">
        <f t="shared" si="31"/>
        <v>1.2514466197318932</v>
      </c>
      <c r="J116" s="1">
        <v>329.65671416574105</v>
      </c>
      <c r="K116" s="73">
        <f t="shared" si="32"/>
        <v>119.98238864964841</v>
      </c>
      <c r="M116" s="32">
        <v>13120</v>
      </c>
      <c r="N116" s="52">
        <v>921</v>
      </c>
      <c r="O116" s="32">
        <v>38632</v>
      </c>
      <c r="P116" s="197">
        <f t="shared" si="33"/>
        <v>0.33961482708635327</v>
      </c>
      <c r="Q116" s="195">
        <f t="shared" si="34"/>
        <v>2.9445121951219511</v>
      </c>
      <c r="R116" s="15">
        <f t="shared" si="26"/>
        <v>47.225609756097555</v>
      </c>
    </row>
    <row r="117" spans="1:27" ht="14.25" customHeight="1">
      <c r="A117" s="31" t="s">
        <v>60</v>
      </c>
      <c r="B117" s="32">
        <v>180420</v>
      </c>
      <c r="C117" s="32">
        <v>84843</v>
      </c>
      <c r="D117" s="32">
        <v>95577</v>
      </c>
      <c r="E117" s="14"/>
      <c r="F117" s="34">
        <f t="shared" si="29"/>
        <v>10.874963834506701</v>
      </c>
      <c r="G117" s="95">
        <f t="shared" si="30"/>
        <v>5.1139815797087467</v>
      </c>
      <c r="H117" s="95">
        <f t="shared" si="31"/>
        <v>5.7609822547979554</v>
      </c>
      <c r="I117" s="14"/>
      <c r="J117" s="1">
        <v>587.19930458289582</v>
      </c>
      <c r="K117" s="73">
        <f t="shared" si="32"/>
        <v>307.25513227260615</v>
      </c>
      <c r="L117" s="14"/>
      <c r="M117" s="32">
        <v>59594</v>
      </c>
      <c r="N117" s="32">
        <v>12401</v>
      </c>
      <c r="O117" s="32">
        <v>168019</v>
      </c>
      <c r="P117" s="197">
        <f t="shared" si="33"/>
        <v>0.35468607716984391</v>
      </c>
      <c r="Q117" s="195">
        <f t="shared" si="34"/>
        <v>2.8193945699231464</v>
      </c>
      <c r="R117" s="15">
        <f t="shared" si="26"/>
        <v>40.96972849615733</v>
      </c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4.25" customHeight="1">
      <c r="A118" s="31" t="s">
        <v>61</v>
      </c>
      <c r="B118" s="32">
        <v>57526</v>
      </c>
      <c r="C118" s="32">
        <v>28721</v>
      </c>
      <c r="D118" s="32">
        <v>28805</v>
      </c>
      <c r="E118" s="5"/>
      <c r="F118" s="34">
        <f t="shared" si="29"/>
        <v>3.4674269457035396</v>
      </c>
      <c r="G118" s="95">
        <f t="shared" si="30"/>
        <v>1.7311818883209567</v>
      </c>
      <c r="H118" s="95">
        <f t="shared" si="31"/>
        <v>1.7362450573825829</v>
      </c>
      <c r="I118" s="36"/>
      <c r="J118" s="1">
        <v>241.70551526284294</v>
      </c>
      <c r="K118" s="73">
        <f t="shared" si="32"/>
        <v>238.00036146234928</v>
      </c>
      <c r="L118" s="38"/>
      <c r="M118" s="32">
        <v>16315</v>
      </c>
      <c r="N118" s="32">
        <v>2828</v>
      </c>
      <c r="O118" s="32">
        <v>54698</v>
      </c>
      <c r="P118" s="197">
        <f t="shared" si="33"/>
        <v>0.29827415993272149</v>
      </c>
      <c r="Q118" s="195">
        <f t="shared" si="34"/>
        <v>3.3526202880784552</v>
      </c>
      <c r="R118" s="15">
        <f t="shared" si="26"/>
        <v>67.631014403922762</v>
      </c>
    </row>
    <row r="119" spans="1:27">
      <c r="A119" s="31" t="s">
        <v>62</v>
      </c>
      <c r="B119" s="32">
        <v>73146</v>
      </c>
      <c r="C119" s="32">
        <v>36081</v>
      </c>
      <c r="D119" s="32">
        <v>37065</v>
      </c>
      <c r="F119" s="34">
        <f t="shared" si="29"/>
        <v>4.4089352878773269</v>
      </c>
      <c r="G119" s="95">
        <f t="shared" si="30"/>
        <v>2.174811939434854</v>
      </c>
      <c r="H119" s="95">
        <f t="shared" si="31"/>
        <v>2.234123348442473</v>
      </c>
      <c r="J119" s="1">
        <v>535.42929463235782</v>
      </c>
      <c r="K119" s="73">
        <f t="shared" si="32"/>
        <v>136.61187524344234</v>
      </c>
      <c r="M119" s="32">
        <v>21539</v>
      </c>
      <c r="N119" s="32">
        <v>2690</v>
      </c>
      <c r="O119" s="32">
        <v>70456</v>
      </c>
      <c r="P119" s="197">
        <f t="shared" si="33"/>
        <v>0.30570852730782333</v>
      </c>
      <c r="Q119" s="195">
        <f t="shared" si="34"/>
        <v>3.2710896513301453</v>
      </c>
      <c r="R119" s="15">
        <f t="shared" si="26"/>
        <v>63.554482566507261</v>
      </c>
    </row>
    <row r="120" spans="1:27" ht="14.25" customHeight="1">
      <c r="A120" s="31" t="s">
        <v>63</v>
      </c>
      <c r="B120" s="32">
        <v>39268</v>
      </c>
      <c r="C120" s="32">
        <v>19075</v>
      </c>
      <c r="D120" s="32">
        <v>20193</v>
      </c>
      <c r="E120" s="14"/>
      <c r="F120" s="34">
        <f t="shared" si="29"/>
        <v>2.3669109846658305</v>
      </c>
      <c r="G120" s="95">
        <f t="shared" si="30"/>
        <v>1.1497613077442375</v>
      </c>
      <c r="H120" s="95">
        <f t="shared" si="31"/>
        <v>1.2171496769215933</v>
      </c>
      <c r="I120" s="14"/>
      <c r="J120" s="1">
        <v>460.91755689010807</v>
      </c>
      <c r="K120" s="73">
        <f t="shared" si="32"/>
        <v>85.195279314045038</v>
      </c>
      <c r="L120" s="14"/>
      <c r="M120" s="32">
        <v>12604</v>
      </c>
      <c r="N120" s="32">
        <v>2060</v>
      </c>
      <c r="O120" s="32">
        <v>37208</v>
      </c>
      <c r="P120" s="197">
        <f t="shared" si="33"/>
        <v>0.33874435605246184</v>
      </c>
      <c r="Q120" s="195">
        <f t="shared" si="34"/>
        <v>2.9520787051729611</v>
      </c>
      <c r="R120" s="15">
        <f t="shared" si="26"/>
        <v>47.60393525864805</v>
      </c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4.25" customHeight="1">
      <c r="A121" s="31" t="s">
        <v>64</v>
      </c>
      <c r="B121" s="32">
        <v>58552</v>
      </c>
      <c r="C121" s="32">
        <v>29294</v>
      </c>
      <c r="D121" s="32">
        <v>29258</v>
      </c>
      <c r="E121" s="5"/>
      <c r="F121" s="34">
        <f t="shared" si="29"/>
        <v>3.5292699392419715</v>
      </c>
      <c r="G121" s="95">
        <f t="shared" si="30"/>
        <v>1.7657199344199057</v>
      </c>
      <c r="H121" s="95">
        <f t="shared" si="31"/>
        <v>1.7635500048220658</v>
      </c>
      <c r="I121" s="36"/>
      <c r="J121" s="1">
        <v>286.56289006702093</v>
      </c>
      <c r="K121" s="73">
        <f t="shared" si="32"/>
        <v>204.32513081615676</v>
      </c>
      <c r="L121" s="38"/>
      <c r="M121" s="32">
        <v>17822</v>
      </c>
      <c r="N121" s="32">
        <v>3888</v>
      </c>
      <c r="O121" s="32">
        <v>54664</v>
      </c>
      <c r="P121" s="197">
        <f>M121/O121</f>
        <v>0.32602809893165519</v>
      </c>
      <c r="Q121" s="195">
        <f>O121/M121</f>
        <v>3.0672202895297946</v>
      </c>
      <c r="R121" s="15">
        <f t="shared" si="26"/>
        <v>53.361014476489743</v>
      </c>
    </row>
    <row r="122" spans="1:27">
      <c r="A122" s="55" t="s">
        <v>65</v>
      </c>
      <c r="B122" s="56">
        <v>114472</v>
      </c>
      <c r="C122" s="56">
        <v>54893</v>
      </c>
      <c r="D122" s="56">
        <v>59579</v>
      </c>
      <c r="E122" s="79"/>
      <c r="F122" s="58">
        <f t="shared" si="29"/>
        <v>6.8998939145529938</v>
      </c>
      <c r="G122" s="97">
        <f t="shared" si="30"/>
        <v>3.3087207059504289</v>
      </c>
      <c r="H122" s="97">
        <f t="shared" si="31"/>
        <v>3.5911732086025654</v>
      </c>
      <c r="I122" s="79"/>
      <c r="J122" s="3">
        <v>366.52815955903566</v>
      </c>
      <c r="K122" s="80">
        <f t="shared" si="32"/>
        <v>312.31433933403503</v>
      </c>
      <c r="L122" s="79"/>
      <c r="M122" s="56">
        <v>35429</v>
      </c>
      <c r="N122" s="56">
        <v>5367</v>
      </c>
      <c r="O122" s="56">
        <v>109105</v>
      </c>
      <c r="P122" s="197">
        <f t="shared" si="33"/>
        <v>0.32472388983089684</v>
      </c>
      <c r="Q122" s="195">
        <f>O122/M122</f>
        <v>3.0795393604109629</v>
      </c>
      <c r="R122" s="15">
        <f t="shared" si="26"/>
        <v>53.976968020548156</v>
      </c>
    </row>
    <row r="123" spans="1:27" s="78" customFormat="1" ht="14.25" customHeight="1">
      <c r="C123" s="83"/>
      <c r="D123" s="83"/>
      <c r="E123" s="83"/>
      <c r="F123" s="83"/>
      <c r="G123" s="83"/>
      <c r="H123" s="83"/>
      <c r="I123" s="83"/>
      <c r="J123" s="38"/>
      <c r="K123" s="83"/>
      <c r="L123" s="83"/>
      <c r="M123" s="83"/>
      <c r="N123" s="83"/>
      <c r="O123" s="83"/>
      <c r="P123" s="83"/>
      <c r="Q123" s="192"/>
      <c r="R123" s="15"/>
      <c r="S123" s="83"/>
      <c r="T123" s="83"/>
      <c r="U123" s="83"/>
      <c r="V123" s="83"/>
      <c r="W123" s="83"/>
      <c r="X123" s="83"/>
      <c r="Y123" s="83"/>
      <c r="Z123" s="83"/>
      <c r="AA123" s="83"/>
    </row>
    <row r="124" spans="1:27" ht="14.25" customHeight="1">
      <c r="C124" s="14"/>
      <c r="D124" s="14"/>
      <c r="E124" s="14"/>
      <c r="F124" s="14"/>
      <c r="G124" s="14"/>
      <c r="H124" s="14"/>
      <c r="I124" s="14"/>
      <c r="J124" s="78"/>
      <c r="K124" s="14"/>
      <c r="L124" s="14"/>
      <c r="M124" s="14"/>
      <c r="N124" s="14"/>
      <c r="O124" s="14"/>
      <c r="P124" s="14"/>
      <c r="Q124" s="192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4.25" customHeight="1">
      <c r="C125" s="38"/>
      <c r="D125" s="38"/>
      <c r="E125" s="5"/>
      <c r="F125" s="90"/>
      <c r="G125" s="38"/>
      <c r="H125" s="65"/>
      <c r="I125" s="36"/>
      <c r="J125" s="83"/>
      <c r="K125" s="38"/>
      <c r="L125" s="38"/>
      <c r="Q125" s="192"/>
    </row>
    <row r="126" spans="1:27" ht="30.45" customHeight="1">
      <c r="A126" s="83" t="s">
        <v>99</v>
      </c>
      <c r="J126" s="14"/>
      <c r="Q126" s="192"/>
    </row>
    <row r="127" spans="1:27" ht="29.55" customHeight="1">
      <c r="A127" s="13" t="s">
        <v>158</v>
      </c>
      <c r="B127" s="14"/>
      <c r="C127" s="14"/>
      <c r="D127" s="14"/>
      <c r="E127" s="14"/>
      <c r="F127" s="14"/>
      <c r="G127" s="14"/>
      <c r="H127" s="14"/>
      <c r="I127" s="14"/>
      <c r="J127" s="38"/>
      <c r="K127" s="14"/>
      <c r="L127" s="14"/>
      <c r="M127" s="14"/>
      <c r="N127" s="14"/>
      <c r="O127" s="14"/>
      <c r="P127" s="14"/>
      <c r="Q127" s="192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29.55" customHeight="1">
      <c r="A128" s="210" t="s">
        <v>23</v>
      </c>
      <c r="B128" s="212" t="s">
        <v>0</v>
      </c>
      <c r="C128" s="212"/>
      <c r="D128" s="212"/>
      <c r="E128" s="99"/>
      <c r="F128" s="212" t="s">
        <v>1</v>
      </c>
      <c r="G128" s="212"/>
      <c r="H128" s="212"/>
      <c r="I128" s="17"/>
      <c r="J128" s="100"/>
      <c r="K128" s="17"/>
      <c r="L128" s="17"/>
      <c r="M128" s="17"/>
      <c r="N128" s="17"/>
      <c r="O128" s="17"/>
      <c r="P128" s="17"/>
      <c r="Q128" s="192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56.4" customHeight="1">
      <c r="A129" s="211"/>
      <c r="B129" s="18" t="s">
        <v>2</v>
      </c>
      <c r="C129" s="19" t="s">
        <v>3</v>
      </c>
      <c r="D129" s="19" t="s">
        <v>4</v>
      </c>
      <c r="E129" s="19"/>
      <c r="F129" s="18" t="s">
        <v>2</v>
      </c>
      <c r="G129" s="19" t="s">
        <v>3</v>
      </c>
      <c r="H129" s="19" t="s">
        <v>4</v>
      </c>
      <c r="I129" s="19"/>
      <c r="J129" s="19" t="s">
        <v>406</v>
      </c>
      <c r="K129" s="18" t="s">
        <v>5</v>
      </c>
      <c r="L129" s="18"/>
      <c r="M129" s="18" t="s">
        <v>6</v>
      </c>
      <c r="N129" s="18" t="s">
        <v>7</v>
      </c>
      <c r="O129" s="18" t="s">
        <v>8</v>
      </c>
      <c r="P129" s="18" t="s">
        <v>9</v>
      </c>
      <c r="Q129" s="221" t="s">
        <v>407</v>
      </c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s="30" customFormat="1" ht="25.95" customHeight="1">
      <c r="A130" s="20" t="s">
        <v>159</v>
      </c>
      <c r="B130" s="21">
        <v>2925653</v>
      </c>
      <c r="C130" s="21">
        <v>1436951</v>
      </c>
      <c r="D130" s="21">
        <v>1488702</v>
      </c>
      <c r="E130" s="22"/>
      <c r="F130" s="23">
        <f>G130+H130</f>
        <v>100</v>
      </c>
      <c r="G130" s="24">
        <f>C130/$B$130*100</f>
        <v>49.115564969598239</v>
      </c>
      <c r="H130" s="24">
        <f>D130/$B$130*100</f>
        <v>50.884435030401761</v>
      </c>
      <c r="I130" s="22"/>
      <c r="J130" s="101">
        <f>SUM(J131:J163)</f>
        <v>19322.999999999993</v>
      </c>
      <c r="K130" s="26">
        <f>B130/J130</f>
        <v>151.40780417119501</v>
      </c>
      <c r="L130" s="27"/>
      <c r="M130" s="21">
        <v>881328</v>
      </c>
      <c r="N130" s="21">
        <v>104893</v>
      </c>
      <c r="O130" s="21">
        <v>2820760</v>
      </c>
      <c r="P130" s="198">
        <f>M130/O130</f>
        <v>0.3124434549554021</v>
      </c>
      <c r="Q130" s="195">
        <f>O130/M130</f>
        <v>3.2005791260461485</v>
      </c>
      <c r="R130" s="15">
        <f t="shared" si="26"/>
        <v>60.028956302307421</v>
      </c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 ht="14.25" customHeight="1">
      <c r="A131" s="31" t="s">
        <v>346</v>
      </c>
      <c r="B131" s="32">
        <v>35654</v>
      </c>
      <c r="C131" s="32">
        <v>17420</v>
      </c>
      <c r="D131" s="32">
        <v>18234</v>
      </c>
      <c r="E131" s="14"/>
      <c r="F131" s="34">
        <f t="shared" ref="F131:F163" si="35">G131+H131</f>
        <v>1.2186681058895228</v>
      </c>
      <c r="G131" s="35">
        <f t="shared" ref="G131:G163" si="36">C131/$B$130*100</f>
        <v>0.59542262872596308</v>
      </c>
      <c r="H131" s="35">
        <f t="shared" ref="H131:H163" si="37">D131/$B$130*100</f>
        <v>0.62324547716355971</v>
      </c>
      <c r="I131" s="14"/>
      <c r="J131" s="1">
        <v>229.89140923971257</v>
      </c>
      <c r="K131" s="37">
        <f t="shared" ref="K131:K163" si="38">B131/J131</f>
        <v>155.09061481641896</v>
      </c>
      <c r="L131" s="14"/>
      <c r="M131" s="32">
        <v>10630</v>
      </c>
      <c r="N131" s="32">
        <v>1699</v>
      </c>
      <c r="O131" s="32">
        <v>33955</v>
      </c>
      <c r="P131" s="198">
        <f t="shared" ref="P131:P163" si="39">M131/O131</f>
        <v>0.31306140480047123</v>
      </c>
      <c r="Q131" s="195">
        <f>O131/M131</f>
        <v>3.1942615239887111</v>
      </c>
      <c r="R131" s="15">
        <f t="shared" si="26"/>
        <v>59.713076199435562</v>
      </c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4.25" customHeight="1">
      <c r="A132" s="31" t="s">
        <v>248</v>
      </c>
      <c r="B132" s="32">
        <v>76302</v>
      </c>
      <c r="C132" s="32">
        <v>36474</v>
      </c>
      <c r="D132" s="32">
        <v>39828</v>
      </c>
      <c r="E132" s="5"/>
      <c r="F132" s="34">
        <f t="shared" si="35"/>
        <v>2.6080331467880846</v>
      </c>
      <c r="G132" s="35">
        <f t="shared" si="36"/>
        <v>1.2466960367480355</v>
      </c>
      <c r="H132" s="35">
        <f t="shared" si="37"/>
        <v>1.3613371100400493</v>
      </c>
      <c r="I132" s="36"/>
      <c r="J132" s="1">
        <v>121.7189676809989</v>
      </c>
      <c r="K132" s="37">
        <f t="shared" si="38"/>
        <v>626.87025246527151</v>
      </c>
      <c r="L132" s="38"/>
      <c r="M132" s="32">
        <v>23678</v>
      </c>
      <c r="N132" s="32">
        <v>4923</v>
      </c>
      <c r="O132" s="32">
        <v>71379</v>
      </c>
      <c r="P132" s="198">
        <f t="shared" si="39"/>
        <v>0.33172221521736084</v>
      </c>
      <c r="Q132" s="195">
        <f t="shared" ref="Q132:Q163" si="40">O132/M132</f>
        <v>3.0145704873722443</v>
      </c>
      <c r="R132" s="15">
        <f t="shared" si="26"/>
        <v>50.728524368612227</v>
      </c>
    </row>
    <row r="133" spans="1:27">
      <c r="A133" s="31" t="s">
        <v>90</v>
      </c>
      <c r="B133" s="32">
        <v>56348</v>
      </c>
      <c r="C133" s="32">
        <v>27412</v>
      </c>
      <c r="D133" s="32">
        <v>28936</v>
      </c>
      <c r="F133" s="34">
        <f t="shared" si="35"/>
        <v>1.9259973756286204</v>
      </c>
      <c r="G133" s="35">
        <f t="shared" si="36"/>
        <v>0.93695322035798512</v>
      </c>
      <c r="H133" s="35">
        <f t="shared" si="37"/>
        <v>0.98904415527063527</v>
      </c>
      <c r="J133" s="1">
        <v>500.59752490529524</v>
      </c>
      <c r="K133" s="37">
        <f t="shared" si="38"/>
        <v>112.56148342055847</v>
      </c>
      <c r="M133" s="32">
        <v>16615</v>
      </c>
      <c r="N133" s="52">
        <v>696</v>
      </c>
      <c r="O133" s="32">
        <v>55652</v>
      </c>
      <c r="P133" s="198">
        <f t="shared" si="39"/>
        <v>0.29855171422410692</v>
      </c>
      <c r="Q133" s="195">
        <f t="shared" si="40"/>
        <v>3.3495034607282577</v>
      </c>
      <c r="R133" s="15">
        <f t="shared" si="26"/>
        <v>67.475173036412883</v>
      </c>
    </row>
    <row r="134" spans="1:27" ht="14.25" customHeight="1">
      <c r="A134" s="31" t="s">
        <v>247</v>
      </c>
      <c r="B134" s="32">
        <v>77498</v>
      </c>
      <c r="C134" s="32">
        <v>37808</v>
      </c>
      <c r="D134" s="32">
        <v>39690</v>
      </c>
      <c r="E134" s="14"/>
      <c r="F134" s="34">
        <f t="shared" si="35"/>
        <v>2.6489129093573296</v>
      </c>
      <c r="G134" s="35">
        <f t="shared" si="36"/>
        <v>1.2922926949983473</v>
      </c>
      <c r="H134" s="35">
        <f t="shared" si="37"/>
        <v>1.3566202143589823</v>
      </c>
      <c r="I134" s="14"/>
      <c r="J134" s="1">
        <v>416.97703842953899</v>
      </c>
      <c r="K134" s="37">
        <f t="shared" si="38"/>
        <v>185.85675674584095</v>
      </c>
      <c r="L134" s="14"/>
      <c r="M134" s="32">
        <v>23813</v>
      </c>
      <c r="N134" s="32">
        <v>1565</v>
      </c>
      <c r="O134" s="32">
        <v>75933</v>
      </c>
      <c r="P134" s="198">
        <f t="shared" si="39"/>
        <v>0.31360541530033054</v>
      </c>
      <c r="Q134" s="195">
        <f t="shared" si="40"/>
        <v>3.1887204468147652</v>
      </c>
      <c r="R134" s="15">
        <f t="shared" si="26"/>
        <v>59.436022340738248</v>
      </c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4.25" customHeight="1">
      <c r="A135" s="31" t="s">
        <v>246</v>
      </c>
      <c r="B135" s="32">
        <v>120145</v>
      </c>
      <c r="C135" s="32">
        <v>58268</v>
      </c>
      <c r="D135" s="32">
        <v>61877</v>
      </c>
      <c r="E135" s="5"/>
      <c r="F135" s="34">
        <f t="shared" si="35"/>
        <v>4.1066045768243882</v>
      </c>
      <c r="G135" s="35">
        <f t="shared" si="36"/>
        <v>1.9916237503217231</v>
      </c>
      <c r="H135" s="35">
        <f t="shared" si="37"/>
        <v>2.1149808265026646</v>
      </c>
      <c r="I135" s="36"/>
      <c r="J135" s="1">
        <v>468.48581036322588</v>
      </c>
      <c r="K135" s="37">
        <f t="shared" si="38"/>
        <v>256.45387190457126</v>
      </c>
      <c r="L135" s="38"/>
      <c r="M135" s="32">
        <v>38287</v>
      </c>
      <c r="N135" s="32">
        <v>2736</v>
      </c>
      <c r="O135" s="32">
        <v>117409</v>
      </c>
      <c r="P135" s="198">
        <f t="shared" si="39"/>
        <v>0.32609936205912665</v>
      </c>
      <c r="Q135" s="195">
        <f t="shared" si="40"/>
        <v>3.0665500039177789</v>
      </c>
      <c r="R135" s="15">
        <f t="shared" ref="R135:R198" si="41">((Q135/2)*100)-100</f>
        <v>53.327500195888945</v>
      </c>
    </row>
    <row r="136" spans="1:27">
      <c r="A136" s="31" t="s">
        <v>347</v>
      </c>
      <c r="B136" s="32">
        <v>93391</v>
      </c>
      <c r="C136" s="32">
        <v>45548</v>
      </c>
      <c r="D136" s="32">
        <v>47843</v>
      </c>
      <c r="F136" s="34">
        <f t="shared" si="35"/>
        <v>3.1921420619601846</v>
      </c>
      <c r="G136" s="35">
        <f t="shared" si="36"/>
        <v>1.5568490179799177</v>
      </c>
      <c r="H136" s="35">
        <f t="shared" si="37"/>
        <v>1.6352930439802669</v>
      </c>
      <c r="J136" s="1">
        <v>349.79550427575145</v>
      </c>
      <c r="K136" s="37">
        <f t="shared" si="38"/>
        <v>266.98742224650726</v>
      </c>
      <c r="M136" s="32">
        <v>29216</v>
      </c>
      <c r="N136" s="52">
        <v>977</v>
      </c>
      <c r="O136" s="32">
        <v>92414</v>
      </c>
      <c r="P136" s="198">
        <f t="shared" si="39"/>
        <v>0.31614257580020344</v>
      </c>
      <c r="Q136" s="195">
        <f t="shared" si="40"/>
        <v>3.163129791894852</v>
      </c>
      <c r="R136" s="15">
        <f t="shared" si="41"/>
        <v>58.156489594742595</v>
      </c>
    </row>
    <row r="137" spans="1:27" ht="14.25" customHeight="1">
      <c r="A137" s="31" t="s">
        <v>348</v>
      </c>
      <c r="B137" s="32">
        <v>94594</v>
      </c>
      <c r="C137" s="32">
        <v>47161</v>
      </c>
      <c r="D137" s="32">
        <v>47433</v>
      </c>
      <c r="E137" s="14"/>
      <c r="F137" s="34">
        <f t="shared" si="35"/>
        <v>3.2332610873538314</v>
      </c>
      <c r="G137" s="35">
        <f t="shared" si="36"/>
        <v>1.6119820088028209</v>
      </c>
      <c r="H137" s="35">
        <f t="shared" si="37"/>
        <v>1.6212790785510105</v>
      </c>
      <c r="I137" s="14"/>
      <c r="J137" s="1">
        <v>482.20615718043354</v>
      </c>
      <c r="K137" s="37">
        <f t="shared" si="38"/>
        <v>196.16920811030727</v>
      </c>
      <c r="L137" s="14"/>
      <c r="M137" s="32">
        <v>28696</v>
      </c>
      <c r="N137" s="52">
        <v>954</v>
      </c>
      <c r="O137" s="32">
        <v>93640</v>
      </c>
      <c r="P137" s="198">
        <f t="shared" si="39"/>
        <v>0.30645023494233231</v>
      </c>
      <c r="Q137" s="195">
        <f t="shared" si="40"/>
        <v>3.263172567605241</v>
      </c>
      <c r="R137" s="15">
        <f t="shared" si="41"/>
        <v>63.158628380262058</v>
      </c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4.25" customHeight="1">
      <c r="A138" s="31" t="s">
        <v>92</v>
      </c>
      <c r="B138" s="32">
        <v>155597</v>
      </c>
      <c r="C138" s="32">
        <v>76417</v>
      </c>
      <c r="D138" s="32">
        <v>79180</v>
      </c>
      <c r="E138" s="5"/>
      <c r="F138" s="34">
        <f t="shared" si="35"/>
        <v>5.3183682412097397</v>
      </c>
      <c r="G138" s="35">
        <f t="shared" si="36"/>
        <v>2.6119638931889737</v>
      </c>
      <c r="H138" s="35">
        <f t="shared" si="37"/>
        <v>2.7064043480207665</v>
      </c>
      <c r="I138" s="36"/>
      <c r="J138" s="1">
        <v>174.04454149803726</v>
      </c>
      <c r="K138" s="37">
        <f t="shared" si="38"/>
        <v>894.0067793034159</v>
      </c>
      <c r="L138" s="38"/>
      <c r="M138" s="32">
        <v>47962</v>
      </c>
      <c r="N138" s="32">
        <v>5077</v>
      </c>
      <c r="O138" s="32">
        <v>150520</v>
      </c>
      <c r="P138" s="198">
        <f t="shared" si="39"/>
        <v>0.31864204092479403</v>
      </c>
      <c r="Q138" s="195">
        <f t="shared" si="40"/>
        <v>3.1383178349526708</v>
      </c>
      <c r="R138" s="15">
        <f t="shared" si="41"/>
        <v>56.915891747633538</v>
      </c>
    </row>
    <row r="139" spans="1:27">
      <c r="A139" s="31" t="s">
        <v>306</v>
      </c>
      <c r="B139" s="32">
        <v>76922</v>
      </c>
      <c r="C139" s="32">
        <v>37101</v>
      </c>
      <c r="D139" s="32">
        <v>39821</v>
      </c>
      <c r="F139" s="34">
        <f t="shared" si="35"/>
        <v>2.6292249969493993</v>
      </c>
      <c r="G139" s="35">
        <f t="shared" si="36"/>
        <v>1.2681271497337518</v>
      </c>
      <c r="H139" s="35">
        <f t="shared" si="37"/>
        <v>1.3610978472156472</v>
      </c>
      <c r="J139" s="1">
        <v>227.70073695746953</v>
      </c>
      <c r="K139" s="37">
        <f t="shared" si="38"/>
        <v>337.82060184709752</v>
      </c>
      <c r="M139" s="32">
        <v>22646</v>
      </c>
      <c r="N139" s="32">
        <v>5105</v>
      </c>
      <c r="O139" s="32">
        <v>71817</v>
      </c>
      <c r="P139" s="198">
        <f t="shared" si="39"/>
        <v>0.31532923959508197</v>
      </c>
      <c r="Q139" s="195">
        <f t="shared" si="40"/>
        <v>3.1712885277753244</v>
      </c>
      <c r="R139" s="15">
        <f t="shared" si="41"/>
        <v>58.564426388766208</v>
      </c>
    </row>
    <row r="140" spans="1:27" ht="14.25" customHeight="1">
      <c r="A140" s="31" t="s">
        <v>93</v>
      </c>
      <c r="B140" s="32">
        <v>105315</v>
      </c>
      <c r="C140" s="32">
        <v>49546</v>
      </c>
      <c r="D140" s="32">
        <v>55769</v>
      </c>
      <c r="E140" s="14"/>
      <c r="F140" s="34">
        <f t="shared" si="35"/>
        <v>3.5997091931271412</v>
      </c>
      <c r="G140" s="35">
        <f t="shared" si="36"/>
        <v>1.6935022711169097</v>
      </c>
      <c r="H140" s="35">
        <f t="shared" si="37"/>
        <v>1.9062069220102316</v>
      </c>
      <c r="I140" s="14"/>
      <c r="J140" s="1">
        <v>262.92702763246979</v>
      </c>
      <c r="K140" s="37">
        <f t="shared" si="38"/>
        <v>400.54839910643813</v>
      </c>
      <c r="L140" s="14"/>
      <c r="M140" s="32">
        <v>30531</v>
      </c>
      <c r="N140" s="32">
        <v>9702</v>
      </c>
      <c r="O140" s="32">
        <v>95613</v>
      </c>
      <c r="P140" s="198">
        <f t="shared" si="39"/>
        <v>0.31931850271406609</v>
      </c>
      <c r="Q140" s="195">
        <f t="shared" si="40"/>
        <v>3.1316694507222169</v>
      </c>
      <c r="R140" s="15">
        <f t="shared" si="41"/>
        <v>56.583472536110833</v>
      </c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4.25" customHeight="1">
      <c r="A141" s="31" t="s">
        <v>349</v>
      </c>
      <c r="B141" s="32">
        <v>51675</v>
      </c>
      <c r="C141" s="32">
        <v>24582</v>
      </c>
      <c r="D141" s="32">
        <v>27093</v>
      </c>
      <c r="E141" s="5"/>
      <c r="F141" s="34">
        <f t="shared" si="35"/>
        <v>1.7662723501385846</v>
      </c>
      <c r="G141" s="35">
        <f t="shared" si="36"/>
        <v>0.84022267849263055</v>
      </c>
      <c r="H141" s="35">
        <f t="shared" si="37"/>
        <v>0.92604967164595398</v>
      </c>
      <c r="I141" s="36"/>
      <c r="J141" s="1">
        <v>329.6461121132341</v>
      </c>
      <c r="K141" s="37">
        <f t="shared" si="38"/>
        <v>156.75901550523835</v>
      </c>
      <c r="L141" s="38"/>
      <c r="M141" s="32">
        <v>15024</v>
      </c>
      <c r="N141" s="32">
        <v>1964</v>
      </c>
      <c r="O141" s="32">
        <v>49711</v>
      </c>
      <c r="P141" s="198">
        <f t="shared" si="39"/>
        <v>0.30222687131620768</v>
      </c>
      <c r="Q141" s="195">
        <f t="shared" si="40"/>
        <v>3.3087726304579341</v>
      </c>
      <c r="R141" s="15">
        <f t="shared" si="41"/>
        <v>65.438631522896713</v>
      </c>
    </row>
    <row r="142" spans="1:27">
      <c r="A142" s="31" t="s">
        <v>350</v>
      </c>
      <c r="B142" s="32">
        <v>125256</v>
      </c>
      <c r="C142" s="32">
        <v>60567</v>
      </c>
      <c r="D142" s="32">
        <v>64689</v>
      </c>
      <c r="F142" s="34">
        <f t="shared" si="35"/>
        <v>4.2813006190412874</v>
      </c>
      <c r="G142" s="35">
        <f t="shared" si="36"/>
        <v>2.0702044979360164</v>
      </c>
      <c r="H142" s="35">
        <f t="shared" si="37"/>
        <v>2.2110961211052711</v>
      </c>
      <c r="J142" s="1">
        <v>42.678498927106013</v>
      </c>
      <c r="K142" s="37">
        <f t="shared" si="38"/>
        <v>2934.8736049488207</v>
      </c>
      <c r="M142" s="32">
        <v>43918</v>
      </c>
      <c r="N142" s="32">
        <v>4949</v>
      </c>
      <c r="O142" s="32">
        <v>120307</v>
      </c>
      <c r="P142" s="198">
        <f t="shared" si="39"/>
        <v>0.36504941524599566</v>
      </c>
      <c r="Q142" s="195">
        <f t="shared" si="40"/>
        <v>2.7393551618926182</v>
      </c>
      <c r="R142" s="15">
        <f t="shared" si="41"/>
        <v>36.967758094630909</v>
      </c>
    </row>
    <row r="143" spans="1:27" ht="14.25" customHeight="1">
      <c r="A143" s="31" t="s">
        <v>351</v>
      </c>
      <c r="B143" s="32">
        <v>93201</v>
      </c>
      <c r="C143" s="32">
        <v>46402</v>
      </c>
      <c r="D143" s="32">
        <v>46799</v>
      </c>
      <c r="E143" s="14"/>
      <c r="F143" s="34">
        <f t="shared" si="35"/>
        <v>3.1856477852978466</v>
      </c>
      <c r="G143" s="35">
        <f t="shared" si="36"/>
        <v>1.5860390825569539</v>
      </c>
      <c r="H143" s="35">
        <f t="shared" si="37"/>
        <v>1.5996087027408925</v>
      </c>
      <c r="I143" s="14"/>
      <c r="J143" s="1">
        <v>116.7018897874751</v>
      </c>
      <c r="K143" s="37">
        <f t="shared" si="38"/>
        <v>798.62459956499094</v>
      </c>
      <c r="L143" s="14"/>
      <c r="M143" s="32">
        <v>28221</v>
      </c>
      <c r="N143" s="32">
        <v>8200</v>
      </c>
      <c r="O143" s="32">
        <v>85001</v>
      </c>
      <c r="P143" s="198">
        <f t="shared" si="39"/>
        <v>0.33200785873107375</v>
      </c>
      <c r="Q143" s="195">
        <f t="shared" si="40"/>
        <v>3.0119768966372558</v>
      </c>
      <c r="R143" s="15">
        <f t="shared" si="41"/>
        <v>50.598844831862777</v>
      </c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4.25" customHeight="1">
      <c r="A144" s="31" t="s">
        <v>352</v>
      </c>
      <c r="B144" s="32">
        <v>126403</v>
      </c>
      <c r="C144" s="32">
        <v>61226</v>
      </c>
      <c r="D144" s="32">
        <v>65177</v>
      </c>
      <c r="E144" s="5"/>
      <c r="F144" s="34">
        <f t="shared" si="35"/>
        <v>4.3205055418397187</v>
      </c>
      <c r="G144" s="35">
        <f t="shared" si="36"/>
        <v>2.0927293838332846</v>
      </c>
      <c r="H144" s="35">
        <f t="shared" si="37"/>
        <v>2.2277761580064346</v>
      </c>
      <c r="I144" s="36"/>
      <c r="J144" s="1">
        <v>359.33310885197261</v>
      </c>
      <c r="K144" s="37">
        <f t="shared" si="38"/>
        <v>351.77109174226348</v>
      </c>
      <c r="L144" s="38"/>
      <c r="M144" s="32">
        <v>39966</v>
      </c>
      <c r="N144" s="32">
        <v>2722</v>
      </c>
      <c r="O144" s="32">
        <v>123681</v>
      </c>
      <c r="P144" s="198">
        <f t="shared" si="39"/>
        <v>0.323137749533073</v>
      </c>
      <c r="Q144" s="195">
        <f t="shared" si="40"/>
        <v>3.0946554571385678</v>
      </c>
      <c r="R144" s="15">
        <f t="shared" si="41"/>
        <v>54.732772856928392</v>
      </c>
    </row>
    <row r="145" spans="1:27">
      <c r="A145" s="31" t="s">
        <v>353</v>
      </c>
      <c r="B145" s="32">
        <v>91297</v>
      </c>
      <c r="C145" s="32">
        <v>44374</v>
      </c>
      <c r="D145" s="32">
        <v>46923</v>
      </c>
      <c r="F145" s="34">
        <f t="shared" si="35"/>
        <v>3.1205682970605193</v>
      </c>
      <c r="G145" s="35">
        <f t="shared" si="36"/>
        <v>1.5167212242873642</v>
      </c>
      <c r="H145" s="35">
        <f t="shared" si="37"/>
        <v>1.6038470727731551</v>
      </c>
      <c r="J145" s="1">
        <v>310.71421442945177</v>
      </c>
      <c r="K145" s="37">
        <f t="shared" si="38"/>
        <v>293.82949269843959</v>
      </c>
      <c r="M145" s="32">
        <v>27961</v>
      </c>
      <c r="N145" s="32">
        <v>5893</v>
      </c>
      <c r="O145" s="32">
        <v>85404</v>
      </c>
      <c r="P145" s="198">
        <f t="shared" si="39"/>
        <v>0.32739684323919255</v>
      </c>
      <c r="Q145" s="195">
        <f t="shared" si="40"/>
        <v>3.0543971960945604</v>
      </c>
      <c r="R145" s="15">
        <f t="shared" si="41"/>
        <v>52.719859804728031</v>
      </c>
    </row>
    <row r="146" spans="1:27" ht="14.25" customHeight="1">
      <c r="A146" s="31" t="s">
        <v>97</v>
      </c>
      <c r="B146" s="32">
        <v>73949</v>
      </c>
      <c r="C146" s="32">
        <v>36542</v>
      </c>
      <c r="D146" s="32">
        <v>37407</v>
      </c>
      <c r="E146" s="14"/>
      <c r="F146" s="34">
        <f t="shared" si="35"/>
        <v>2.5276066573855482</v>
      </c>
      <c r="G146" s="35">
        <f t="shared" si="36"/>
        <v>1.2490203041850829</v>
      </c>
      <c r="H146" s="35">
        <f t="shared" si="37"/>
        <v>1.2785863532004651</v>
      </c>
      <c r="I146" s="14"/>
      <c r="J146" s="1">
        <v>210.06906864121851</v>
      </c>
      <c r="K146" s="37">
        <f t="shared" si="38"/>
        <v>352.02231569988578</v>
      </c>
      <c r="L146" s="14"/>
      <c r="M146" s="32">
        <v>21933</v>
      </c>
      <c r="N146" s="32">
        <v>4489</v>
      </c>
      <c r="O146" s="32">
        <v>69460</v>
      </c>
      <c r="P146" s="198">
        <f t="shared" si="39"/>
        <v>0.315764468758998</v>
      </c>
      <c r="Q146" s="195">
        <f t="shared" si="40"/>
        <v>3.1669174303560843</v>
      </c>
      <c r="R146" s="15">
        <f t="shared" si="41"/>
        <v>58.345871517804227</v>
      </c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4.25" customHeight="1">
      <c r="A147" s="31" t="s">
        <v>354</v>
      </c>
      <c r="B147" s="32">
        <v>77029</v>
      </c>
      <c r="C147" s="32">
        <v>37866</v>
      </c>
      <c r="D147" s="32">
        <v>39163</v>
      </c>
      <c r="E147" s="5"/>
      <c r="F147" s="34">
        <f t="shared" si="35"/>
        <v>2.6328823001224002</v>
      </c>
      <c r="G147" s="35">
        <f t="shared" si="36"/>
        <v>1.2942751584005348</v>
      </c>
      <c r="H147" s="35">
        <f t="shared" si="37"/>
        <v>1.3386071417218652</v>
      </c>
      <c r="I147" s="36"/>
      <c r="J147" s="1">
        <v>429.50738958404673</v>
      </c>
      <c r="K147" s="37">
        <f t="shared" si="38"/>
        <v>179.34266526729184</v>
      </c>
      <c r="L147" s="38"/>
      <c r="M147" s="32">
        <v>24106</v>
      </c>
      <c r="N147" s="32">
        <v>3594</v>
      </c>
      <c r="O147" s="32">
        <v>73435</v>
      </c>
      <c r="P147" s="198">
        <f t="shared" si="39"/>
        <v>0.32826308980731261</v>
      </c>
      <c r="Q147" s="195">
        <f t="shared" si="40"/>
        <v>3.0463370115323984</v>
      </c>
      <c r="R147" s="15">
        <f t="shared" si="41"/>
        <v>52.316850576619913</v>
      </c>
    </row>
    <row r="148" spans="1:27">
      <c r="A148" s="31" t="s">
        <v>244</v>
      </c>
      <c r="B148" s="32">
        <v>91038</v>
      </c>
      <c r="C148" s="32">
        <v>45266</v>
      </c>
      <c r="D148" s="32">
        <v>45772</v>
      </c>
      <c r="F148" s="34">
        <f t="shared" si="35"/>
        <v>3.1117155725576477</v>
      </c>
      <c r="G148" s="35">
        <f t="shared" si="36"/>
        <v>1.5472101441968682</v>
      </c>
      <c r="H148" s="35">
        <f t="shared" si="37"/>
        <v>1.5645054283607795</v>
      </c>
      <c r="J148" s="1">
        <v>605.89650216240818</v>
      </c>
      <c r="K148" s="37">
        <f t="shared" si="38"/>
        <v>150.25338432404024</v>
      </c>
      <c r="M148" s="32">
        <v>26788</v>
      </c>
      <c r="N148" s="32">
        <v>1247</v>
      </c>
      <c r="O148" s="32">
        <v>89791</v>
      </c>
      <c r="P148" s="198">
        <f t="shared" si="39"/>
        <v>0.29833724983572962</v>
      </c>
      <c r="Q148" s="195">
        <f t="shared" si="40"/>
        <v>3.351911303568762</v>
      </c>
      <c r="R148" s="15">
        <f t="shared" si="41"/>
        <v>67.595565178438108</v>
      </c>
    </row>
    <row r="149" spans="1:27" ht="14.25" customHeight="1">
      <c r="A149" s="31" t="s">
        <v>309</v>
      </c>
      <c r="B149" s="32">
        <v>121698</v>
      </c>
      <c r="C149" s="32">
        <v>60110</v>
      </c>
      <c r="D149" s="32">
        <v>61588</v>
      </c>
      <c r="E149" s="14"/>
      <c r="F149" s="34">
        <f t="shared" si="35"/>
        <v>4.1596867434381313</v>
      </c>
      <c r="G149" s="35">
        <f t="shared" si="36"/>
        <v>2.0545840535429183</v>
      </c>
      <c r="H149" s="35">
        <f t="shared" si="37"/>
        <v>2.105102689895213</v>
      </c>
      <c r="I149" s="14"/>
      <c r="J149" s="1">
        <v>804.4991635502987</v>
      </c>
      <c r="K149" s="37">
        <f t="shared" si="38"/>
        <v>151.27175454470341</v>
      </c>
      <c r="L149" s="14"/>
      <c r="M149" s="32">
        <v>37090</v>
      </c>
      <c r="N149" s="32">
        <v>1935</v>
      </c>
      <c r="O149" s="32">
        <v>119763</v>
      </c>
      <c r="P149" s="198">
        <f t="shared" si="39"/>
        <v>0.30969498092065162</v>
      </c>
      <c r="Q149" s="195">
        <f t="shared" si="40"/>
        <v>3.2289835535184688</v>
      </c>
      <c r="R149" s="15">
        <f t="shared" si="41"/>
        <v>61.449177675923437</v>
      </c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4.25" customHeight="1">
      <c r="A150" s="31" t="s">
        <v>243</v>
      </c>
      <c r="B150" s="32">
        <v>82669</v>
      </c>
      <c r="C150" s="32">
        <v>41343</v>
      </c>
      <c r="D150" s="32">
        <v>41326</v>
      </c>
      <c r="E150" s="5"/>
      <c r="F150" s="34">
        <f t="shared" si="35"/>
        <v>2.8256597757833894</v>
      </c>
      <c r="G150" s="35">
        <f t="shared" si="36"/>
        <v>1.4131204213213255</v>
      </c>
      <c r="H150" s="35">
        <f t="shared" si="37"/>
        <v>1.4125393544620637</v>
      </c>
      <c r="I150" s="36"/>
      <c r="J150" s="1">
        <v>568.31829258244102</v>
      </c>
      <c r="K150" s="37">
        <f t="shared" si="38"/>
        <v>145.46250064264459</v>
      </c>
      <c r="L150" s="38"/>
      <c r="M150" s="32">
        <v>24829</v>
      </c>
      <c r="N150" s="32">
        <v>2728</v>
      </c>
      <c r="O150" s="32">
        <v>79941</v>
      </c>
      <c r="P150" s="198">
        <f t="shared" si="39"/>
        <v>0.31059156127644139</v>
      </c>
      <c r="Q150" s="195">
        <f t="shared" si="40"/>
        <v>3.2196624914414596</v>
      </c>
      <c r="R150" s="15">
        <f t="shared" si="41"/>
        <v>60.983124572072967</v>
      </c>
    </row>
    <row r="151" spans="1:27">
      <c r="A151" s="31" t="s">
        <v>242</v>
      </c>
      <c r="B151" s="32">
        <v>61219</v>
      </c>
      <c r="C151" s="32">
        <v>31288</v>
      </c>
      <c r="D151" s="32">
        <v>29931</v>
      </c>
      <c r="F151" s="34">
        <f t="shared" si="35"/>
        <v>2.0924901210088827</v>
      </c>
      <c r="G151" s="35">
        <f t="shared" si="36"/>
        <v>1.0694364642696861</v>
      </c>
      <c r="H151" s="35">
        <f t="shared" si="37"/>
        <v>1.0230536567391963</v>
      </c>
      <c r="J151" s="1">
        <v>655.70680646433232</v>
      </c>
      <c r="K151" s="37">
        <f t="shared" si="38"/>
        <v>93.36337429544443</v>
      </c>
      <c r="M151" s="32">
        <v>17875</v>
      </c>
      <c r="N151" s="52">
        <v>741</v>
      </c>
      <c r="O151" s="32">
        <v>60478</v>
      </c>
      <c r="P151" s="198">
        <f t="shared" si="39"/>
        <v>0.29556202255365588</v>
      </c>
      <c r="Q151" s="195">
        <f t="shared" si="40"/>
        <v>3.3833846153846152</v>
      </c>
      <c r="R151" s="15">
        <f t="shared" si="41"/>
        <v>69.169230769230751</v>
      </c>
    </row>
    <row r="152" spans="1:27" ht="14.25" customHeight="1">
      <c r="A152" s="31" t="s">
        <v>241</v>
      </c>
      <c r="B152" s="32">
        <v>64647</v>
      </c>
      <c r="C152" s="32">
        <v>32671</v>
      </c>
      <c r="D152" s="32">
        <v>31976</v>
      </c>
      <c r="E152" s="14"/>
      <c r="F152" s="34">
        <f t="shared" si="35"/>
        <v>2.2096605441588597</v>
      </c>
      <c r="G152" s="35">
        <f t="shared" si="36"/>
        <v>1.1167079622908118</v>
      </c>
      <c r="H152" s="35">
        <f t="shared" si="37"/>
        <v>1.0929525818680479</v>
      </c>
      <c r="I152" s="14"/>
      <c r="J152" s="1">
        <v>486.40591656343861</v>
      </c>
      <c r="K152" s="37">
        <f t="shared" si="38"/>
        <v>132.90751160418611</v>
      </c>
      <c r="L152" s="14"/>
      <c r="M152" s="32">
        <v>19670</v>
      </c>
      <c r="N152" s="52">
        <v>904</v>
      </c>
      <c r="O152" s="32">
        <v>63743</v>
      </c>
      <c r="P152" s="198">
        <f t="shared" si="39"/>
        <v>0.30858290322074583</v>
      </c>
      <c r="Q152" s="195">
        <f t="shared" si="40"/>
        <v>3.2406202338586678</v>
      </c>
      <c r="R152" s="15">
        <f t="shared" si="41"/>
        <v>62.03101169293339</v>
      </c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4.25" customHeight="1">
      <c r="A153" s="31" t="s">
        <v>240</v>
      </c>
      <c r="B153" s="32">
        <v>54634</v>
      </c>
      <c r="C153" s="32">
        <v>27582</v>
      </c>
      <c r="D153" s="32">
        <v>27052</v>
      </c>
      <c r="E153" s="5"/>
      <c r="F153" s="34">
        <f t="shared" si="35"/>
        <v>1.8674121640536319</v>
      </c>
      <c r="G153" s="35">
        <f t="shared" si="36"/>
        <v>0.94276388895060348</v>
      </c>
      <c r="H153" s="35">
        <f t="shared" si="37"/>
        <v>0.92464827510302838</v>
      </c>
      <c r="I153" s="36"/>
      <c r="J153" s="1">
        <v>354.91297499866994</v>
      </c>
      <c r="K153" s="37">
        <f t="shared" si="38"/>
        <v>153.93632763131509</v>
      </c>
      <c r="L153" s="38"/>
      <c r="M153" s="32">
        <v>17417</v>
      </c>
      <c r="N153" s="32">
        <v>1512</v>
      </c>
      <c r="O153" s="32">
        <v>53122</v>
      </c>
      <c r="P153" s="198">
        <f t="shared" si="39"/>
        <v>0.3278679266593878</v>
      </c>
      <c r="Q153" s="195">
        <f t="shared" si="40"/>
        <v>3.0500086122753634</v>
      </c>
      <c r="R153" s="15">
        <f t="shared" si="41"/>
        <v>52.500430613768174</v>
      </c>
    </row>
    <row r="154" spans="1:27">
      <c r="A154" s="31" t="s">
        <v>98</v>
      </c>
      <c r="B154" s="32">
        <v>122705</v>
      </c>
      <c r="C154" s="32">
        <v>59656</v>
      </c>
      <c r="D154" s="32">
        <v>63049</v>
      </c>
      <c r="F154" s="34">
        <f t="shared" si="35"/>
        <v>4.1941064097485246</v>
      </c>
      <c r="G154" s="35">
        <f t="shared" si="36"/>
        <v>2.0390661503602785</v>
      </c>
      <c r="H154" s="35">
        <f t="shared" si="37"/>
        <v>2.1550402593882461</v>
      </c>
      <c r="J154" s="1">
        <v>510.90255203377814</v>
      </c>
      <c r="K154" s="37">
        <f t="shared" si="38"/>
        <v>240.17300268229508</v>
      </c>
      <c r="M154" s="32">
        <v>36371</v>
      </c>
      <c r="N154" s="32">
        <v>2339</v>
      </c>
      <c r="O154" s="32">
        <v>120366</v>
      </c>
      <c r="P154" s="198">
        <f t="shared" si="39"/>
        <v>0.30217004802020503</v>
      </c>
      <c r="Q154" s="195">
        <f t="shared" si="40"/>
        <v>3.3093948475433725</v>
      </c>
      <c r="R154" s="15">
        <f t="shared" si="41"/>
        <v>65.469742377168615</v>
      </c>
    </row>
    <row r="155" spans="1:27" ht="14.25" customHeight="1">
      <c r="A155" s="31" t="s">
        <v>239</v>
      </c>
      <c r="B155" s="32">
        <v>121478</v>
      </c>
      <c r="C155" s="32">
        <v>56662</v>
      </c>
      <c r="D155" s="32">
        <v>64816</v>
      </c>
      <c r="E155" s="14"/>
      <c r="F155" s="34">
        <f t="shared" si="35"/>
        <v>4.1521670546712137</v>
      </c>
      <c r="G155" s="35">
        <f t="shared" si="36"/>
        <v>1.9367300223232213</v>
      </c>
      <c r="H155" s="35">
        <f t="shared" si="37"/>
        <v>2.2154370323479919</v>
      </c>
      <c r="I155" s="14"/>
      <c r="J155" s="1">
        <v>315.79696646296765</v>
      </c>
      <c r="K155" s="37">
        <f t="shared" si="38"/>
        <v>384.67120618856637</v>
      </c>
      <c r="L155" s="14"/>
      <c r="M155" s="32">
        <v>35923</v>
      </c>
      <c r="N155" s="32">
        <v>6393</v>
      </c>
      <c r="O155" s="32">
        <v>115085</v>
      </c>
      <c r="P155" s="198">
        <f t="shared" si="39"/>
        <v>0.31214319850545247</v>
      </c>
      <c r="Q155" s="195">
        <f t="shared" si="40"/>
        <v>3.2036578236784234</v>
      </c>
      <c r="R155" s="15">
        <f t="shared" si="41"/>
        <v>60.182891183921186</v>
      </c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4.25" customHeight="1">
      <c r="A156" s="31" t="s">
        <v>238</v>
      </c>
      <c r="B156" s="32">
        <v>101256</v>
      </c>
      <c r="C156" s="32">
        <v>48723</v>
      </c>
      <c r="D156" s="32">
        <v>52533</v>
      </c>
      <c r="E156" s="5"/>
      <c r="F156" s="34">
        <f t="shared" si="35"/>
        <v>3.460970935377504</v>
      </c>
      <c r="G156" s="35">
        <f t="shared" si="36"/>
        <v>1.6653717990479391</v>
      </c>
      <c r="H156" s="35">
        <f t="shared" si="37"/>
        <v>1.7955991363295647</v>
      </c>
      <c r="I156" s="36"/>
      <c r="J156" s="1">
        <v>827.17307472424034</v>
      </c>
      <c r="K156" s="37">
        <f t="shared" si="38"/>
        <v>122.41210829276125</v>
      </c>
      <c r="L156" s="38"/>
      <c r="M156" s="32">
        <v>29641</v>
      </c>
      <c r="N156" s="32">
        <v>5213</v>
      </c>
      <c r="O156" s="32">
        <v>96043</v>
      </c>
      <c r="P156" s="198">
        <f t="shared" si="39"/>
        <v>0.30862217964869904</v>
      </c>
      <c r="Q156" s="195">
        <f t="shared" si="40"/>
        <v>3.2402078202489792</v>
      </c>
      <c r="R156" s="15">
        <f t="shared" si="41"/>
        <v>62.010391012448963</v>
      </c>
    </row>
    <row r="157" spans="1:27">
      <c r="A157" s="31" t="s">
        <v>237</v>
      </c>
      <c r="B157" s="32">
        <v>70676</v>
      </c>
      <c r="C157" s="32">
        <v>35620</v>
      </c>
      <c r="D157" s="32">
        <v>35056</v>
      </c>
      <c r="F157" s="34">
        <f t="shared" si="35"/>
        <v>2.4157341967758992</v>
      </c>
      <c r="G157" s="35">
        <f t="shared" si="36"/>
        <v>1.2175059721709991</v>
      </c>
      <c r="H157" s="35">
        <f t="shared" si="37"/>
        <v>1.1982282246049001</v>
      </c>
      <c r="J157" s="1">
        <v>894.3500098201846</v>
      </c>
      <c r="K157" s="37">
        <f t="shared" si="38"/>
        <v>79.024989348644283</v>
      </c>
      <c r="M157" s="32">
        <v>18248</v>
      </c>
      <c r="N157" s="52">
        <v>730</v>
      </c>
      <c r="O157" s="32">
        <v>69946</v>
      </c>
      <c r="P157" s="198">
        <f t="shared" si="39"/>
        <v>0.26088696994824578</v>
      </c>
      <c r="Q157" s="195">
        <f t="shared" si="40"/>
        <v>3.8330775975449365</v>
      </c>
      <c r="R157" s="15">
        <f t="shared" si="41"/>
        <v>91.653879877246823</v>
      </c>
    </row>
    <row r="158" spans="1:27" ht="14.25" customHeight="1">
      <c r="A158" s="31" t="s">
        <v>236</v>
      </c>
      <c r="B158" s="32">
        <v>56987</v>
      </c>
      <c r="C158" s="32">
        <v>28857</v>
      </c>
      <c r="D158" s="32">
        <v>28130</v>
      </c>
      <c r="E158" s="14"/>
      <c r="F158" s="34">
        <f t="shared" si="35"/>
        <v>1.9478386534561687</v>
      </c>
      <c r="G158" s="35">
        <f t="shared" si="36"/>
        <v>0.98634390339524203</v>
      </c>
      <c r="H158" s="35">
        <f t="shared" si="37"/>
        <v>0.96149475006092666</v>
      </c>
      <c r="I158" s="14"/>
      <c r="J158" s="1">
        <v>803.15076640561017</v>
      </c>
      <c r="K158" s="37">
        <f t="shared" si="38"/>
        <v>70.954299471116002</v>
      </c>
      <c r="L158" s="14"/>
      <c r="M158" s="32">
        <v>16450</v>
      </c>
      <c r="N158" s="32">
        <v>1108</v>
      </c>
      <c r="O158" s="32">
        <v>55879</v>
      </c>
      <c r="P158" s="198">
        <f t="shared" si="39"/>
        <v>0.29438608421768464</v>
      </c>
      <c r="Q158" s="195">
        <f t="shared" si="40"/>
        <v>3.3968996960486324</v>
      </c>
      <c r="R158" s="15">
        <f t="shared" si="41"/>
        <v>69.844984802431611</v>
      </c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4.25" customHeight="1">
      <c r="A159" s="31" t="s">
        <v>310</v>
      </c>
      <c r="B159" s="32">
        <v>80358</v>
      </c>
      <c r="C159" s="32">
        <v>38618</v>
      </c>
      <c r="D159" s="32">
        <v>41740</v>
      </c>
      <c r="E159" s="5"/>
      <c r="F159" s="34">
        <f t="shared" si="35"/>
        <v>2.746668863327264</v>
      </c>
      <c r="G159" s="35">
        <f t="shared" si="36"/>
        <v>1.3199788218220001</v>
      </c>
      <c r="H159" s="35">
        <f t="shared" si="37"/>
        <v>1.4266900415052639</v>
      </c>
      <c r="I159" s="36"/>
      <c r="J159" s="1">
        <v>590.53005877785165</v>
      </c>
      <c r="K159" s="37">
        <f t="shared" si="38"/>
        <v>136.0777471113108</v>
      </c>
      <c r="L159" s="38"/>
      <c r="M159" s="32">
        <v>23579</v>
      </c>
      <c r="N159" s="32">
        <v>4457</v>
      </c>
      <c r="O159" s="32">
        <v>75901</v>
      </c>
      <c r="P159" s="198">
        <f t="shared" si="39"/>
        <v>0.31065466858144164</v>
      </c>
      <c r="Q159" s="195">
        <f t="shared" si="40"/>
        <v>3.2190084397133041</v>
      </c>
      <c r="R159" s="15">
        <f t="shared" si="41"/>
        <v>60.950421985665201</v>
      </c>
    </row>
    <row r="160" spans="1:27">
      <c r="A160" s="31" t="s">
        <v>235</v>
      </c>
      <c r="B160" s="32">
        <v>145429</v>
      </c>
      <c r="C160" s="32">
        <v>70532</v>
      </c>
      <c r="D160" s="32">
        <v>74897</v>
      </c>
      <c r="F160" s="34">
        <f t="shared" si="35"/>
        <v>4.9708218985641839</v>
      </c>
      <c r="G160" s="35">
        <f t="shared" si="36"/>
        <v>2.4108122186739167</v>
      </c>
      <c r="H160" s="35">
        <f t="shared" si="37"/>
        <v>2.5600096798902672</v>
      </c>
      <c r="J160" s="1">
        <v>427.34644014415659</v>
      </c>
      <c r="K160" s="37">
        <f t="shared" si="38"/>
        <v>340.30703508596559</v>
      </c>
      <c r="M160" s="32">
        <v>44926</v>
      </c>
      <c r="N160" s="32">
        <v>2505</v>
      </c>
      <c r="O160" s="32">
        <v>142924</v>
      </c>
      <c r="P160" s="198">
        <f t="shared" si="39"/>
        <v>0.31433489127088521</v>
      </c>
      <c r="Q160" s="195">
        <f t="shared" si="40"/>
        <v>3.181320393536037</v>
      </c>
      <c r="R160" s="15">
        <f t="shared" si="41"/>
        <v>59.066019676801858</v>
      </c>
    </row>
    <row r="161" spans="1:47" ht="14.25" customHeight="1">
      <c r="A161" s="31" t="s">
        <v>234</v>
      </c>
      <c r="B161" s="32">
        <v>79726</v>
      </c>
      <c r="C161" s="32">
        <v>40319</v>
      </c>
      <c r="D161" s="32">
        <v>39407</v>
      </c>
      <c r="F161" s="34">
        <f t="shared" si="35"/>
        <v>2.7250668483241176</v>
      </c>
      <c r="G161" s="35">
        <f t="shared" si="36"/>
        <v>1.3781196881516709</v>
      </c>
      <c r="H161" s="35">
        <f t="shared" si="37"/>
        <v>1.346947160172447</v>
      </c>
      <c r="J161" s="1">
        <v>823.91107373726186</v>
      </c>
      <c r="K161" s="37">
        <f t="shared" si="38"/>
        <v>96.765297301276391</v>
      </c>
      <c r="M161" s="32">
        <v>22264</v>
      </c>
      <c r="N161" s="32">
        <v>6517</v>
      </c>
      <c r="O161" s="32">
        <v>73209</v>
      </c>
      <c r="P161" s="198">
        <f t="shared" si="39"/>
        <v>0.30411561420043981</v>
      </c>
      <c r="Q161" s="195">
        <f t="shared" si="40"/>
        <v>3.2882231404958677</v>
      </c>
      <c r="R161" s="15">
        <f t="shared" si="41"/>
        <v>64.411157024793397</v>
      </c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47" ht="14.25" customHeight="1">
      <c r="A162" s="31" t="s">
        <v>233</v>
      </c>
      <c r="B162" s="32">
        <v>74002</v>
      </c>
      <c r="C162" s="32">
        <v>39423</v>
      </c>
      <c r="D162" s="32">
        <v>34579</v>
      </c>
      <c r="E162" s="78"/>
      <c r="F162" s="34">
        <f t="shared" si="35"/>
        <v>2.5294182187703056</v>
      </c>
      <c r="G162" s="35">
        <f t="shared" si="36"/>
        <v>1.3474940466282228</v>
      </c>
      <c r="H162" s="35">
        <f t="shared" si="37"/>
        <v>1.1819241721420826</v>
      </c>
      <c r="I162" s="78"/>
      <c r="J162" s="1">
        <v>3051.0190287325186</v>
      </c>
      <c r="K162" s="37">
        <f t="shared" si="38"/>
        <v>24.254847086529828</v>
      </c>
      <c r="L162" s="78"/>
      <c r="M162" s="32">
        <v>19431</v>
      </c>
      <c r="N162" s="52">
        <v>475</v>
      </c>
      <c r="O162" s="32">
        <v>73527</v>
      </c>
      <c r="P162" s="198">
        <f t="shared" si="39"/>
        <v>0.26427026806479254</v>
      </c>
      <c r="Q162" s="195">
        <f t="shared" si="40"/>
        <v>3.7840049405589009</v>
      </c>
      <c r="R162" s="15">
        <f t="shared" si="41"/>
        <v>89.200247027945039</v>
      </c>
    </row>
    <row r="163" spans="1:47">
      <c r="A163" s="55" t="s">
        <v>232</v>
      </c>
      <c r="B163" s="56">
        <v>66555</v>
      </c>
      <c r="C163" s="56">
        <v>35567</v>
      </c>
      <c r="D163" s="56">
        <v>30988</v>
      </c>
      <c r="E163" s="79"/>
      <c r="F163" s="58">
        <f t="shared" si="35"/>
        <v>2.2748767540101307</v>
      </c>
      <c r="G163" s="59">
        <f t="shared" si="36"/>
        <v>1.2156944107862415</v>
      </c>
      <c r="H163" s="59">
        <f t="shared" si="37"/>
        <v>1.0591823432238889</v>
      </c>
      <c r="I163" s="79"/>
      <c r="J163" s="3">
        <v>2570.0853723423993</v>
      </c>
      <c r="K163" s="60">
        <f t="shared" si="38"/>
        <v>25.896026924327874</v>
      </c>
      <c r="L163" s="79"/>
      <c r="M163" s="56">
        <v>17623</v>
      </c>
      <c r="N163" s="81">
        <v>844</v>
      </c>
      <c r="O163" s="56">
        <v>65711</v>
      </c>
      <c r="P163" s="198">
        <f t="shared" si="39"/>
        <v>0.26818949643134332</v>
      </c>
      <c r="Q163" s="195">
        <f t="shared" si="40"/>
        <v>3.7287068036089202</v>
      </c>
      <c r="R163" s="15">
        <f t="shared" si="41"/>
        <v>86.435340180446019</v>
      </c>
    </row>
    <row r="164" spans="1:47" s="78" customFormat="1">
      <c r="A164" s="83"/>
      <c r="Q164" s="192"/>
      <c r="R164" s="15"/>
    </row>
    <row r="165" spans="1:47" s="78" customFormat="1">
      <c r="A165" s="83"/>
      <c r="Q165" s="192"/>
      <c r="R165" s="15"/>
    </row>
    <row r="166" spans="1:47" s="78" customFormat="1" ht="25.05" customHeight="1">
      <c r="A166" s="83" t="s">
        <v>86</v>
      </c>
      <c r="Q166" s="192"/>
      <c r="R166" s="15"/>
    </row>
    <row r="167" spans="1:47" ht="29.55" customHeight="1">
      <c r="A167" s="13" t="s">
        <v>157</v>
      </c>
      <c r="B167" s="14"/>
      <c r="C167" s="14"/>
      <c r="D167" s="14"/>
      <c r="E167" s="14"/>
      <c r="F167" s="14"/>
      <c r="G167" s="14"/>
      <c r="H167" s="14"/>
      <c r="I167" s="14"/>
      <c r="J167" s="78"/>
      <c r="K167" s="14"/>
      <c r="L167" s="14"/>
      <c r="M167" s="14"/>
      <c r="N167" s="14"/>
      <c r="O167" s="14"/>
      <c r="P167" s="14"/>
      <c r="Q167" s="192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47" ht="29.55" customHeight="1">
      <c r="A168" s="210" t="s">
        <v>23</v>
      </c>
      <c r="B168" s="212" t="s">
        <v>0</v>
      </c>
      <c r="C168" s="212"/>
      <c r="D168" s="212"/>
      <c r="E168" s="17"/>
      <c r="F168" s="212" t="s">
        <v>1</v>
      </c>
      <c r="G168" s="212"/>
      <c r="H168" s="212"/>
      <c r="I168" s="17"/>
      <c r="J168" s="100"/>
      <c r="K168" s="17"/>
      <c r="L168" s="17"/>
      <c r="M168" s="17"/>
      <c r="N168" s="17"/>
      <c r="O168" s="17"/>
      <c r="P168" s="17"/>
      <c r="Q168" s="192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47" ht="33" customHeight="1">
      <c r="A169" s="211"/>
      <c r="B169" s="18" t="s">
        <v>2</v>
      </c>
      <c r="C169" s="19" t="s">
        <v>3</v>
      </c>
      <c r="D169" s="19" t="s">
        <v>4</v>
      </c>
      <c r="E169" s="19"/>
      <c r="F169" s="18" t="s">
        <v>2</v>
      </c>
      <c r="G169" s="19" t="s">
        <v>3</v>
      </c>
      <c r="H169" s="19" t="s">
        <v>4</v>
      </c>
      <c r="I169" s="19"/>
      <c r="J169" s="19" t="s">
        <v>406</v>
      </c>
      <c r="K169" s="18" t="s">
        <v>5</v>
      </c>
      <c r="L169" s="18"/>
      <c r="M169" s="18" t="s">
        <v>6</v>
      </c>
      <c r="N169" s="18" t="s">
        <v>7</v>
      </c>
      <c r="O169" s="18" t="s">
        <v>8</v>
      </c>
      <c r="P169" s="18" t="s">
        <v>9</v>
      </c>
      <c r="Q169" s="192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47" s="30" customFormat="1" ht="25.95" customHeight="1">
      <c r="A170" s="20" t="s">
        <v>159</v>
      </c>
      <c r="B170" s="21">
        <v>5440463</v>
      </c>
      <c r="C170" s="21">
        <v>2679914</v>
      </c>
      <c r="D170" s="21">
        <v>2760549</v>
      </c>
      <c r="E170" s="22"/>
      <c r="F170" s="23">
        <f>G170+H170</f>
        <v>100</v>
      </c>
      <c r="G170" s="102">
        <f>C170/$B$170*100</f>
        <v>49.258932557762087</v>
      </c>
      <c r="H170" s="102">
        <f>D170/$B$170*100</f>
        <v>50.741067442237906</v>
      </c>
      <c r="I170" s="22"/>
      <c r="J170" s="101">
        <f>SUM(J171:J193,J199:J218)</f>
        <v>24389.000000000007</v>
      </c>
      <c r="K170" s="26">
        <f>B170/J170</f>
        <v>223.07035958833893</v>
      </c>
      <c r="L170" s="27"/>
      <c r="M170" s="21">
        <v>1523101</v>
      </c>
      <c r="N170" s="21">
        <v>192593</v>
      </c>
      <c r="O170" s="21">
        <v>5247870</v>
      </c>
      <c r="P170" s="198">
        <f>M170/O170</f>
        <v>0.29023222755136846</v>
      </c>
      <c r="Q170" s="195">
        <f>O170/M170</f>
        <v>3.4455167451140798</v>
      </c>
      <c r="R170" s="15">
        <f t="shared" si="41"/>
        <v>72.275837255703976</v>
      </c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47">
      <c r="A171" s="31" t="s">
        <v>263</v>
      </c>
      <c r="B171" s="32">
        <v>116366</v>
      </c>
      <c r="C171" s="32">
        <v>61460</v>
      </c>
      <c r="D171" s="32">
        <v>54906</v>
      </c>
      <c r="E171" s="14"/>
      <c r="F171" s="34">
        <f t="shared" ref="F171:F218" si="42">G171+H171</f>
        <v>2.1388988400435771</v>
      </c>
      <c r="G171" s="103">
        <f t="shared" ref="G171:G218" si="43">C171/$B$170*100</f>
        <v>1.1296832640898395</v>
      </c>
      <c r="H171" s="103">
        <f t="shared" ref="H171:H218" si="44">D171/$B$170*100</f>
        <v>1.0092155759537378</v>
      </c>
      <c r="I171" s="14"/>
      <c r="J171" s="1">
        <v>777.40205344457786</v>
      </c>
      <c r="K171" s="37">
        <f t="shared" ref="K171:K218" si="45">B171/J171</f>
        <v>149.68573788092766</v>
      </c>
      <c r="L171" s="14"/>
      <c r="M171" s="32">
        <v>40721</v>
      </c>
      <c r="N171" s="32">
        <v>1102</v>
      </c>
      <c r="O171" s="32">
        <v>115264</v>
      </c>
      <c r="P171" s="198">
        <f t="shared" ref="P171:P218" si="46">M171/O171</f>
        <v>0.35328463353692391</v>
      </c>
      <c r="Q171" s="195">
        <f t="shared" ref="Q171:Q194" si="47">O171/M171</f>
        <v>2.8305788168266988</v>
      </c>
      <c r="R171" s="15">
        <f t="shared" si="41"/>
        <v>41.528940841334929</v>
      </c>
      <c r="S171" s="14"/>
      <c r="T171" s="14"/>
      <c r="U171" s="14"/>
      <c r="V171" s="14"/>
      <c r="W171" s="14"/>
      <c r="X171" s="104"/>
      <c r="Y171" s="104"/>
      <c r="Z171" s="104"/>
      <c r="AA171" s="10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05"/>
    </row>
    <row r="172" spans="1:47">
      <c r="A172" s="31" t="s">
        <v>264</v>
      </c>
      <c r="B172" s="32">
        <v>93052</v>
      </c>
      <c r="C172" s="32">
        <v>48393</v>
      </c>
      <c r="D172" s="32">
        <v>44659</v>
      </c>
      <c r="F172" s="34">
        <f t="shared" si="42"/>
        <v>1.71036913586215</v>
      </c>
      <c r="G172" s="103">
        <f t="shared" si="43"/>
        <v>0.88950150014805718</v>
      </c>
      <c r="H172" s="103">
        <f t="shared" si="44"/>
        <v>0.82086763571409282</v>
      </c>
      <c r="J172" s="1">
        <v>852.59515330321369</v>
      </c>
      <c r="K172" s="37">
        <f t="shared" si="45"/>
        <v>109.13972433397981</v>
      </c>
      <c r="M172" s="32">
        <v>29351</v>
      </c>
      <c r="N172" s="52">
        <v>811</v>
      </c>
      <c r="O172" s="32">
        <v>92241</v>
      </c>
      <c r="P172" s="198">
        <f t="shared" si="46"/>
        <v>0.31819906549148425</v>
      </c>
      <c r="Q172" s="195">
        <f t="shared" si="47"/>
        <v>3.14268679091002</v>
      </c>
      <c r="R172" s="15">
        <f t="shared" si="41"/>
        <v>57.134339545501007</v>
      </c>
    </row>
    <row r="173" spans="1:47">
      <c r="A173" s="31" t="s">
        <v>231</v>
      </c>
      <c r="B173" s="32">
        <v>49291</v>
      </c>
      <c r="C173" s="32">
        <v>26315</v>
      </c>
      <c r="D173" s="32">
        <v>22976</v>
      </c>
      <c r="F173" s="34">
        <f t="shared" si="42"/>
        <v>0.90600744826313495</v>
      </c>
      <c r="G173" s="103">
        <f t="shared" si="43"/>
        <v>0.4836904506105455</v>
      </c>
      <c r="H173" s="103">
        <f t="shared" si="44"/>
        <v>0.42231699765258945</v>
      </c>
      <c r="J173" s="1">
        <v>571.14638048586573</v>
      </c>
      <c r="K173" s="37">
        <f t="shared" si="45"/>
        <v>86.301868810004322</v>
      </c>
      <c r="M173" s="32">
        <v>15630</v>
      </c>
      <c r="N173" s="52">
        <v>628</v>
      </c>
      <c r="O173" s="32">
        <v>48663</v>
      </c>
      <c r="P173" s="198">
        <f t="shared" si="46"/>
        <v>0.32118858270143641</v>
      </c>
      <c r="Q173" s="195">
        <f t="shared" si="47"/>
        <v>3.1134357005758155</v>
      </c>
      <c r="R173" s="15">
        <f t="shared" si="41"/>
        <v>55.671785028790765</v>
      </c>
    </row>
    <row r="174" spans="1:47">
      <c r="A174" s="31" t="s">
        <v>230</v>
      </c>
      <c r="B174" s="32">
        <v>85200</v>
      </c>
      <c r="C174" s="32">
        <v>42552</v>
      </c>
      <c r="D174" s="32">
        <v>42648</v>
      </c>
      <c r="F174" s="34">
        <f t="shared" si="42"/>
        <v>1.5660431841922278</v>
      </c>
      <c r="G174" s="103">
        <f t="shared" si="43"/>
        <v>0.78213931424586469</v>
      </c>
      <c r="H174" s="103">
        <f t="shared" si="44"/>
        <v>0.78390386994636307</v>
      </c>
      <c r="J174" s="1">
        <v>770.89517928457235</v>
      </c>
      <c r="K174" s="37">
        <f t="shared" si="45"/>
        <v>110.52086235520331</v>
      </c>
      <c r="M174" s="32">
        <v>24118</v>
      </c>
      <c r="N174" s="32">
        <v>1377</v>
      </c>
      <c r="O174" s="32">
        <v>83823</v>
      </c>
      <c r="P174" s="198">
        <f t="shared" si="46"/>
        <v>0.287725325984515</v>
      </c>
      <c r="Q174" s="195">
        <f>O174/M174</f>
        <v>3.4755369433618046</v>
      </c>
      <c r="R174" s="15">
        <f t="shared" si="41"/>
        <v>73.776847168090228</v>
      </c>
    </row>
    <row r="175" spans="1:47">
      <c r="A175" s="31" t="s">
        <v>229</v>
      </c>
      <c r="B175" s="32">
        <v>71844</v>
      </c>
      <c r="C175" s="32">
        <v>35944</v>
      </c>
      <c r="D175" s="32">
        <v>35900</v>
      </c>
      <c r="F175" s="34">
        <f t="shared" si="42"/>
        <v>1.320549372360404</v>
      </c>
      <c r="G175" s="103">
        <f t="shared" si="43"/>
        <v>0.6606790635282328</v>
      </c>
      <c r="H175" s="103">
        <f t="shared" si="44"/>
        <v>0.65987030883217113</v>
      </c>
      <c r="J175" s="1">
        <v>738.09534315605492</v>
      </c>
      <c r="K175" s="37">
        <f t="shared" si="45"/>
        <v>97.337018403068399</v>
      </c>
      <c r="M175" s="32">
        <v>18953</v>
      </c>
      <c r="N175" s="52">
        <v>994</v>
      </c>
      <c r="O175" s="32">
        <v>70850</v>
      </c>
      <c r="P175" s="198">
        <f t="shared" si="46"/>
        <v>0.26750882145377558</v>
      </c>
      <c r="Q175" s="195">
        <f t="shared" si="47"/>
        <v>3.7381944810847885</v>
      </c>
      <c r="R175" s="15">
        <f t="shared" si="41"/>
        <v>86.909724054239433</v>
      </c>
    </row>
    <row r="176" spans="1:47">
      <c r="A176" s="31" t="s">
        <v>228</v>
      </c>
      <c r="B176" s="32">
        <v>92401</v>
      </c>
      <c r="C176" s="32">
        <v>44927</v>
      </c>
      <c r="D176" s="32">
        <v>47474</v>
      </c>
      <c r="F176" s="34">
        <f t="shared" si="42"/>
        <v>1.6984032425181459</v>
      </c>
      <c r="G176" s="103">
        <f t="shared" si="43"/>
        <v>0.82579368704465039</v>
      </c>
      <c r="H176" s="103">
        <f t="shared" si="44"/>
        <v>0.87260955547349561</v>
      </c>
      <c r="J176" s="1">
        <v>110.01918156256127</v>
      </c>
      <c r="K176" s="37">
        <f t="shared" si="45"/>
        <v>839.86263747523992</v>
      </c>
      <c r="M176" s="32">
        <v>27787</v>
      </c>
      <c r="N176" s="52">
        <v>782</v>
      </c>
      <c r="O176" s="32">
        <v>91619</v>
      </c>
      <c r="P176" s="198">
        <f t="shared" si="46"/>
        <v>0.30328861917287897</v>
      </c>
      <c r="Q176" s="195">
        <f t="shared" si="47"/>
        <v>3.2971893331413971</v>
      </c>
      <c r="R176" s="15">
        <f t="shared" si="41"/>
        <v>64.859466657069845</v>
      </c>
    </row>
    <row r="177" spans="1:18">
      <c r="A177" s="31" t="s">
        <v>227</v>
      </c>
      <c r="B177" s="32">
        <v>104297</v>
      </c>
      <c r="C177" s="32">
        <v>51885</v>
      </c>
      <c r="D177" s="32">
        <v>52412</v>
      </c>
      <c r="F177" s="34">
        <f t="shared" si="42"/>
        <v>1.9170611030715585</v>
      </c>
      <c r="G177" s="103">
        <f t="shared" si="43"/>
        <v>0.95368721375368237</v>
      </c>
      <c r="H177" s="103">
        <f t="shared" si="44"/>
        <v>0.96337388931787615</v>
      </c>
      <c r="J177" s="1">
        <v>96.898591145271595</v>
      </c>
      <c r="K177" s="37">
        <f t="shared" si="45"/>
        <v>1076.3520786761142</v>
      </c>
      <c r="M177" s="32">
        <v>31709</v>
      </c>
      <c r="N177" s="32">
        <v>2544</v>
      </c>
      <c r="O177" s="32">
        <v>101753</v>
      </c>
      <c r="P177" s="198">
        <f t="shared" si="46"/>
        <v>0.31162717561152986</v>
      </c>
      <c r="Q177" s="195">
        <f t="shared" si="47"/>
        <v>3.2089627550537703</v>
      </c>
      <c r="R177" s="15">
        <f t="shared" si="41"/>
        <v>60.448137752688524</v>
      </c>
    </row>
    <row r="178" spans="1:18">
      <c r="A178" s="31" t="s">
        <v>226</v>
      </c>
      <c r="B178" s="32">
        <v>54155</v>
      </c>
      <c r="C178" s="32">
        <v>26782</v>
      </c>
      <c r="D178" s="32">
        <v>27373</v>
      </c>
      <c r="F178" s="34">
        <f t="shared" si="42"/>
        <v>0.99541160375504811</v>
      </c>
      <c r="G178" s="103">
        <f t="shared" si="43"/>
        <v>0.49227427886192776</v>
      </c>
      <c r="H178" s="103">
        <f t="shared" si="44"/>
        <v>0.50313732489312035</v>
      </c>
      <c r="J178" s="1">
        <v>231.28390010657324</v>
      </c>
      <c r="K178" s="37">
        <f t="shared" si="45"/>
        <v>234.14945863091177</v>
      </c>
      <c r="M178" s="32">
        <v>15006</v>
      </c>
      <c r="N178" s="32">
        <v>3420</v>
      </c>
      <c r="O178" s="32">
        <v>50735</v>
      </c>
      <c r="P178" s="198">
        <f t="shared" si="46"/>
        <v>0.29577214940376467</v>
      </c>
      <c r="Q178" s="195">
        <f t="shared" si="47"/>
        <v>3.3809809409569507</v>
      </c>
      <c r="R178" s="15">
        <f t="shared" si="41"/>
        <v>69.049047047847523</v>
      </c>
    </row>
    <row r="179" spans="1:18">
      <c r="A179" s="31" t="s">
        <v>225</v>
      </c>
      <c r="B179" s="32">
        <v>137967</v>
      </c>
      <c r="C179" s="32">
        <v>66616</v>
      </c>
      <c r="D179" s="32">
        <v>71351</v>
      </c>
      <c r="F179" s="34">
        <f t="shared" si="42"/>
        <v>2.535942253444238</v>
      </c>
      <c r="G179" s="103">
        <f t="shared" si="43"/>
        <v>1.2244546098374347</v>
      </c>
      <c r="H179" s="103">
        <f t="shared" si="44"/>
        <v>1.3114876436068033</v>
      </c>
      <c r="J179" s="1">
        <v>556.06610122645498</v>
      </c>
      <c r="K179" s="37">
        <f t="shared" si="45"/>
        <v>248.11258894527302</v>
      </c>
      <c r="M179" s="32">
        <v>38315</v>
      </c>
      <c r="N179" s="32">
        <v>5948</v>
      </c>
      <c r="O179" s="32">
        <v>132019</v>
      </c>
      <c r="P179" s="198">
        <f t="shared" si="46"/>
        <v>0.29022337693816797</v>
      </c>
      <c r="Q179" s="195">
        <f t="shared" si="47"/>
        <v>3.4456218191308885</v>
      </c>
      <c r="R179" s="15">
        <f t="shared" si="41"/>
        <v>72.281090956544432</v>
      </c>
    </row>
    <row r="180" spans="1:18">
      <c r="A180" s="31" t="s">
        <v>224</v>
      </c>
      <c r="B180" s="32">
        <v>109416</v>
      </c>
      <c r="C180" s="32">
        <v>56048</v>
      </c>
      <c r="D180" s="32">
        <v>53368</v>
      </c>
      <c r="F180" s="34">
        <f t="shared" si="42"/>
        <v>2.0111523596429199</v>
      </c>
      <c r="G180" s="103">
        <f t="shared" si="43"/>
        <v>1.0302064364742485</v>
      </c>
      <c r="H180" s="103">
        <f t="shared" si="44"/>
        <v>0.98094592316867146</v>
      </c>
      <c r="J180" s="1">
        <v>460.67187656404712</v>
      </c>
      <c r="K180" s="37">
        <f t="shared" si="45"/>
        <v>237.51395638927812</v>
      </c>
      <c r="M180" s="32">
        <v>32074</v>
      </c>
      <c r="N180" s="32">
        <v>1277</v>
      </c>
      <c r="O180" s="32">
        <v>108139</v>
      </c>
      <c r="P180" s="198">
        <f t="shared" si="46"/>
        <v>0.29659974662240263</v>
      </c>
      <c r="Q180" s="195">
        <f t="shared" si="47"/>
        <v>3.3715470474527653</v>
      </c>
      <c r="R180" s="15">
        <f t="shared" si="41"/>
        <v>68.577352372638273</v>
      </c>
    </row>
    <row r="181" spans="1:18">
      <c r="A181" s="31" t="s">
        <v>67</v>
      </c>
      <c r="B181" s="32">
        <v>234846</v>
      </c>
      <c r="C181" s="32">
        <v>114123</v>
      </c>
      <c r="D181" s="32">
        <v>120723</v>
      </c>
      <c r="F181" s="34">
        <f t="shared" si="42"/>
        <v>4.3166546670752108</v>
      </c>
      <c r="G181" s="103">
        <f t="shared" si="43"/>
        <v>2.0976707313329768</v>
      </c>
      <c r="H181" s="103">
        <f t="shared" si="44"/>
        <v>2.2189839357422336</v>
      </c>
      <c r="J181" s="1">
        <v>263.76507865845497</v>
      </c>
      <c r="K181" s="37">
        <f t="shared" si="45"/>
        <v>890.3604722598559</v>
      </c>
      <c r="M181" s="32">
        <v>64334</v>
      </c>
      <c r="N181" s="32">
        <v>2362</v>
      </c>
      <c r="O181" s="32">
        <v>232484</v>
      </c>
      <c r="P181" s="198">
        <f t="shared" si="46"/>
        <v>0.27672441974501472</v>
      </c>
      <c r="Q181" s="195">
        <f t="shared" si="47"/>
        <v>3.6137034849379801</v>
      </c>
      <c r="R181" s="15">
        <f t="shared" si="41"/>
        <v>80.68517424689901</v>
      </c>
    </row>
    <row r="182" spans="1:18">
      <c r="A182" s="31" t="s">
        <v>223</v>
      </c>
      <c r="B182" s="32">
        <v>165180</v>
      </c>
      <c r="C182" s="32">
        <v>80428</v>
      </c>
      <c r="D182" s="32">
        <v>84752</v>
      </c>
      <c r="F182" s="34">
        <f t="shared" si="42"/>
        <v>3.0361386521698615</v>
      </c>
      <c r="G182" s="103">
        <f t="shared" si="43"/>
        <v>1.4783300612466255</v>
      </c>
      <c r="H182" s="103">
        <f t="shared" si="44"/>
        <v>1.5578085909232358</v>
      </c>
      <c r="J182" s="1">
        <v>399.60202027901721</v>
      </c>
      <c r="K182" s="37">
        <f t="shared" si="45"/>
        <v>413.36127351074225</v>
      </c>
      <c r="M182" s="32">
        <v>46114</v>
      </c>
      <c r="N182" s="32">
        <v>4457</v>
      </c>
      <c r="O182" s="32">
        <v>160723</v>
      </c>
      <c r="P182" s="198">
        <f t="shared" si="46"/>
        <v>0.28691599833253484</v>
      </c>
      <c r="Q182" s="195">
        <f t="shared" si="47"/>
        <v>3.485340677451533</v>
      </c>
      <c r="R182" s="15">
        <f t="shared" si="41"/>
        <v>74.267033872576661</v>
      </c>
    </row>
    <row r="183" spans="1:18">
      <c r="A183" s="31" t="s">
        <v>355</v>
      </c>
      <c r="B183" s="32">
        <v>62259</v>
      </c>
      <c r="C183" s="32">
        <v>31427</v>
      </c>
      <c r="D183" s="32">
        <v>30832</v>
      </c>
      <c r="F183" s="34">
        <f t="shared" si="42"/>
        <v>1.1443695141387782</v>
      </c>
      <c r="G183" s="103">
        <f t="shared" si="43"/>
        <v>0.57765304166207909</v>
      </c>
      <c r="H183" s="103">
        <f t="shared" si="44"/>
        <v>0.5667164724766991</v>
      </c>
      <c r="J183" s="1">
        <v>467.8124257274248</v>
      </c>
      <c r="K183" s="37">
        <f t="shared" si="45"/>
        <v>133.08539187087729</v>
      </c>
      <c r="M183" s="32">
        <v>16798</v>
      </c>
      <c r="N183" s="52">
        <v>634</v>
      </c>
      <c r="O183" s="32">
        <v>61625</v>
      </c>
      <c r="P183" s="198">
        <f t="shared" si="46"/>
        <v>0.27258417849898581</v>
      </c>
      <c r="Q183" s="195">
        <f t="shared" si="47"/>
        <v>3.6685914989879747</v>
      </c>
      <c r="R183" s="15">
        <f t="shared" si="41"/>
        <v>83.429574949398727</v>
      </c>
    </row>
    <row r="184" spans="1:18">
      <c r="A184" s="31" t="s">
        <v>356</v>
      </c>
      <c r="B184" s="32">
        <v>91673</v>
      </c>
      <c r="C184" s="32">
        <v>44507</v>
      </c>
      <c r="D184" s="32">
        <v>47166</v>
      </c>
      <c r="F184" s="34">
        <f t="shared" si="42"/>
        <v>1.6850220284560342</v>
      </c>
      <c r="G184" s="103">
        <f t="shared" si="43"/>
        <v>0.81807375585497055</v>
      </c>
      <c r="H184" s="103">
        <f t="shared" si="44"/>
        <v>0.86694827260106366</v>
      </c>
      <c r="J184" s="1">
        <v>298.98196386622158</v>
      </c>
      <c r="K184" s="37">
        <f t="shared" si="45"/>
        <v>306.6171578196562</v>
      </c>
      <c r="M184" s="32">
        <v>28124</v>
      </c>
      <c r="N184" s="32">
        <v>3187</v>
      </c>
      <c r="O184" s="32">
        <v>88486</v>
      </c>
      <c r="P184" s="198">
        <f t="shared" si="46"/>
        <v>0.31783558981081755</v>
      </c>
      <c r="Q184" s="195">
        <f t="shared" si="47"/>
        <v>3.1462807566491251</v>
      </c>
      <c r="R184" s="15">
        <f t="shared" si="41"/>
        <v>57.31403783245625</v>
      </c>
    </row>
    <row r="185" spans="1:18">
      <c r="A185" s="31" t="s">
        <v>311</v>
      </c>
      <c r="B185" s="32">
        <v>123633</v>
      </c>
      <c r="C185" s="32">
        <v>61715</v>
      </c>
      <c r="D185" s="32">
        <v>61918</v>
      </c>
      <c r="F185" s="34">
        <f t="shared" si="42"/>
        <v>2.2724720304135877</v>
      </c>
      <c r="G185" s="103">
        <f t="shared" si="43"/>
        <v>1.134370365169288</v>
      </c>
      <c r="H185" s="103">
        <f t="shared" si="44"/>
        <v>1.1381016652442999</v>
      </c>
      <c r="J185" s="1">
        <v>1157.657030416209</v>
      </c>
      <c r="K185" s="37">
        <f t="shared" si="45"/>
        <v>106.79587887575873</v>
      </c>
      <c r="M185" s="32">
        <v>33717</v>
      </c>
      <c r="N185" s="32">
        <v>2299</v>
      </c>
      <c r="O185" s="32">
        <v>121334</v>
      </c>
      <c r="P185" s="198">
        <f t="shared" si="46"/>
        <v>0.27788583579211101</v>
      </c>
      <c r="Q185" s="195">
        <f t="shared" si="47"/>
        <v>3.5986001127027909</v>
      </c>
      <c r="R185" s="15">
        <f t="shared" si="41"/>
        <v>79.930005635139537</v>
      </c>
    </row>
    <row r="186" spans="1:18">
      <c r="A186" s="31" t="s">
        <v>312</v>
      </c>
      <c r="B186" s="32">
        <v>85788</v>
      </c>
      <c r="C186" s="32">
        <v>42000</v>
      </c>
      <c r="D186" s="32">
        <v>43788</v>
      </c>
      <c r="F186" s="34">
        <f t="shared" si="42"/>
        <v>1.5768510878577797</v>
      </c>
      <c r="G186" s="103">
        <f t="shared" si="43"/>
        <v>0.7719931189679996</v>
      </c>
      <c r="H186" s="103">
        <f t="shared" si="44"/>
        <v>0.80485796888978023</v>
      </c>
      <c r="J186" s="1">
        <v>1094.7171916224745</v>
      </c>
      <c r="K186" s="37">
        <f t="shared" si="45"/>
        <v>78.365445118162498</v>
      </c>
      <c r="M186" s="32">
        <v>26512</v>
      </c>
      <c r="N186" s="32">
        <v>4572</v>
      </c>
      <c r="O186" s="32">
        <v>81216</v>
      </c>
      <c r="P186" s="198">
        <f t="shared" si="46"/>
        <v>0.3264381402679275</v>
      </c>
      <c r="Q186" s="195">
        <f t="shared" si="47"/>
        <v>3.0633675316837659</v>
      </c>
      <c r="R186" s="15">
        <f t="shared" si="41"/>
        <v>53.16837658418828</v>
      </c>
    </row>
    <row r="187" spans="1:18">
      <c r="A187" s="31" t="s">
        <v>357</v>
      </c>
      <c r="B187" s="32">
        <v>64396</v>
      </c>
      <c r="C187" s="32">
        <v>30890</v>
      </c>
      <c r="D187" s="32">
        <v>33506</v>
      </c>
      <c r="F187" s="34">
        <f t="shared" si="42"/>
        <v>1.183649259263412</v>
      </c>
      <c r="G187" s="103">
        <f t="shared" si="43"/>
        <v>0.56778255821241685</v>
      </c>
      <c r="H187" s="103">
        <f t="shared" si="44"/>
        <v>0.61586670105099506</v>
      </c>
      <c r="J187" s="1">
        <v>577.73104406286541</v>
      </c>
      <c r="K187" s="37">
        <f t="shared" si="45"/>
        <v>111.46363115116381</v>
      </c>
      <c r="M187" s="32">
        <v>16647</v>
      </c>
      <c r="N187" s="32">
        <v>3364</v>
      </c>
      <c r="O187" s="32">
        <v>61032</v>
      </c>
      <c r="P187" s="198">
        <f t="shared" si="46"/>
        <v>0.27275855289028705</v>
      </c>
      <c r="Q187" s="195">
        <f t="shared" si="47"/>
        <v>3.666246170481168</v>
      </c>
      <c r="R187" s="15">
        <f t="shared" si="41"/>
        <v>83.312308524058409</v>
      </c>
    </row>
    <row r="188" spans="1:18">
      <c r="A188" s="31" t="s">
        <v>358</v>
      </c>
      <c r="B188" s="32">
        <v>74789</v>
      </c>
      <c r="C188" s="32">
        <v>35731</v>
      </c>
      <c r="D188" s="32">
        <v>39058</v>
      </c>
      <c r="F188" s="34">
        <f t="shared" si="42"/>
        <v>1.3746807946308981</v>
      </c>
      <c r="G188" s="103">
        <f t="shared" si="43"/>
        <v>0.65676395556775224</v>
      </c>
      <c r="H188" s="103">
        <f t="shared" si="44"/>
        <v>0.71791683906314596</v>
      </c>
      <c r="J188" s="1">
        <v>239.88565541947938</v>
      </c>
      <c r="K188" s="37">
        <f t="shared" si="45"/>
        <v>311.76937140830358</v>
      </c>
      <c r="M188" s="32">
        <v>20109</v>
      </c>
      <c r="N188" s="32">
        <v>3410</v>
      </c>
      <c r="O188" s="32">
        <v>71379</v>
      </c>
      <c r="P188" s="198">
        <f t="shared" si="46"/>
        <v>0.28172151473122348</v>
      </c>
      <c r="Q188" s="195">
        <f t="shared" si="47"/>
        <v>3.5496046546322542</v>
      </c>
      <c r="R188" s="15">
        <f t="shared" si="41"/>
        <v>77.480232731612716</v>
      </c>
    </row>
    <row r="189" spans="1:18">
      <c r="A189" s="31" t="s">
        <v>72</v>
      </c>
      <c r="B189" s="32">
        <v>63929</v>
      </c>
      <c r="C189" s="32">
        <v>31203</v>
      </c>
      <c r="D189" s="32">
        <v>32726</v>
      </c>
      <c r="F189" s="34">
        <f t="shared" si="42"/>
        <v>1.1750654310120296</v>
      </c>
      <c r="G189" s="103">
        <f t="shared" si="43"/>
        <v>0.57353574502758309</v>
      </c>
      <c r="H189" s="103">
        <f t="shared" si="44"/>
        <v>0.60152968598444656</v>
      </c>
      <c r="J189" s="1">
        <v>374.24215076121794</v>
      </c>
      <c r="K189" s="37">
        <f t="shared" si="45"/>
        <v>170.82255398000146</v>
      </c>
      <c r="M189" s="32">
        <v>18175</v>
      </c>
      <c r="N189" s="32">
        <v>1935</v>
      </c>
      <c r="O189" s="32">
        <v>61994</v>
      </c>
      <c r="P189" s="198">
        <f t="shared" si="46"/>
        <v>0.29317353292254089</v>
      </c>
      <c r="Q189" s="195">
        <f t="shared" si="47"/>
        <v>3.4109491059147179</v>
      </c>
      <c r="R189" s="15">
        <f t="shared" si="41"/>
        <v>70.547455295735887</v>
      </c>
    </row>
    <row r="190" spans="1:18">
      <c r="A190" s="31" t="s">
        <v>359</v>
      </c>
      <c r="B190" s="32">
        <v>180723</v>
      </c>
      <c r="C190" s="32">
        <v>87836</v>
      </c>
      <c r="D190" s="32">
        <v>92887</v>
      </c>
      <c r="F190" s="34">
        <f t="shared" si="42"/>
        <v>3.3218312485536616</v>
      </c>
      <c r="G190" s="103">
        <f t="shared" si="43"/>
        <v>1.6144949428017432</v>
      </c>
      <c r="H190" s="103">
        <f t="shared" si="44"/>
        <v>1.7073363057519184</v>
      </c>
      <c r="J190" s="1">
        <v>223.92772281308598</v>
      </c>
      <c r="K190" s="37">
        <f t="shared" si="45"/>
        <v>807.05951781973306</v>
      </c>
      <c r="M190" s="32">
        <v>50311</v>
      </c>
      <c r="N190" s="32">
        <v>5545</v>
      </c>
      <c r="O190" s="32">
        <v>175178</v>
      </c>
      <c r="P190" s="198">
        <f t="shared" si="46"/>
        <v>0.28719930584890796</v>
      </c>
      <c r="Q190" s="195">
        <f t="shared" si="47"/>
        <v>3.4819025660392358</v>
      </c>
      <c r="R190" s="15">
        <f t="shared" si="41"/>
        <v>74.095128301961779</v>
      </c>
    </row>
    <row r="191" spans="1:18">
      <c r="A191" s="31" t="s">
        <v>73</v>
      </c>
      <c r="B191" s="32">
        <v>213126</v>
      </c>
      <c r="C191" s="32">
        <v>107426</v>
      </c>
      <c r="D191" s="32">
        <v>105700</v>
      </c>
      <c r="F191" s="34">
        <f t="shared" si="42"/>
        <v>3.9174239398374735</v>
      </c>
      <c r="G191" s="103">
        <f t="shared" si="43"/>
        <v>1.9745745904346745</v>
      </c>
      <c r="H191" s="103">
        <f t="shared" si="44"/>
        <v>1.942849349402799</v>
      </c>
      <c r="J191" s="1">
        <v>49.580000746430805</v>
      </c>
      <c r="K191" s="37">
        <f t="shared" si="45"/>
        <v>4298.628414509305</v>
      </c>
      <c r="M191" s="32">
        <v>52302</v>
      </c>
      <c r="N191" s="32">
        <v>41384</v>
      </c>
      <c r="O191" s="32">
        <v>171742</v>
      </c>
      <c r="P191" s="198">
        <f t="shared" si="46"/>
        <v>0.30453820265281645</v>
      </c>
      <c r="Q191" s="195">
        <f t="shared" si="47"/>
        <v>3.2836602806776032</v>
      </c>
      <c r="R191" s="15">
        <f t="shared" si="41"/>
        <v>64.18301403388017</v>
      </c>
    </row>
    <row r="192" spans="1:18">
      <c r="A192" s="31" t="s">
        <v>74</v>
      </c>
      <c r="B192" s="32">
        <v>125642</v>
      </c>
      <c r="C192" s="32">
        <v>61000</v>
      </c>
      <c r="D192" s="32">
        <v>64642</v>
      </c>
      <c r="F192" s="34">
        <f t="shared" si="42"/>
        <v>2.3093990346042244</v>
      </c>
      <c r="G192" s="103">
        <f t="shared" si="43"/>
        <v>1.1212281013582852</v>
      </c>
      <c r="H192" s="103">
        <f t="shared" si="44"/>
        <v>1.1881709332459389</v>
      </c>
      <c r="J192" s="1">
        <v>25.4334956132282</v>
      </c>
      <c r="K192" s="37">
        <f t="shared" si="45"/>
        <v>4940.0209043483746</v>
      </c>
      <c r="M192" s="32">
        <v>39230</v>
      </c>
      <c r="N192" s="32">
        <v>1962</v>
      </c>
      <c r="O192" s="32">
        <v>123680</v>
      </c>
      <c r="P192" s="198">
        <f t="shared" si="46"/>
        <v>0.31718952134540751</v>
      </c>
      <c r="Q192" s="195">
        <f t="shared" si="47"/>
        <v>3.1526892684170278</v>
      </c>
      <c r="R192" s="15">
        <f t="shared" si="41"/>
        <v>57.634463420851375</v>
      </c>
    </row>
    <row r="193" spans="1:18" s="30" customFormat="1">
      <c r="A193" s="75" t="s">
        <v>313</v>
      </c>
      <c r="B193" s="21">
        <f>SUM(B194:B198)</f>
        <v>443981</v>
      </c>
      <c r="C193" s="21">
        <f t="shared" ref="C193:D193" si="48">SUM(C194:C198)</f>
        <v>213662</v>
      </c>
      <c r="D193" s="21">
        <f t="shared" si="48"/>
        <v>230319</v>
      </c>
      <c r="F193" s="23">
        <f t="shared" si="42"/>
        <v>8.1607208798221773</v>
      </c>
      <c r="G193" s="102">
        <f t="shared" si="43"/>
        <v>3.9272760424985891</v>
      </c>
      <c r="H193" s="102">
        <f t="shared" si="44"/>
        <v>4.2334448373235887</v>
      </c>
      <c r="J193" s="4">
        <f>SUM(J194,J195,J196,J197,J198)</f>
        <v>67.859526004653063</v>
      </c>
      <c r="K193" s="26">
        <f t="shared" si="45"/>
        <v>6542.6481164863526</v>
      </c>
      <c r="M193" s="21">
        <f>SUM(M194:M198)</f>
        <v>137068</v>
      </c>
      <c r="N193" s="21">
        <f t="shared" ref="N193:O193" si="49">SUM(N194:N198)</f>
        <v>30420</v>
      </c>
      <c r="O193" s="21">
        <f t="shared" si="49"/>
        <v>413561</v>
      </c>
      <c r="P193" s="198">
        <f t="shared" si="46"/>
        <v>0.33143357328181333</v>
      </c>
      <c r="Q193" s="195">
        <f t="shared" si="47"/>
        <v>3.0171958443984006</v>
      </c>
      <c r="R193" s="15">
        <f t="shared" si="41"/>
        <v>50.859792219920024</v>
      </c>
    </row>
    <row r="194" spans="1:18" s="50" customFormat="1">
      <c r="A194" s="41" t="s">
        <v>360</v>
      </c>
      <c r="B194" s="42">
        <v>114944</v>
      </c>
      <c r="C194" s="42">
        <v>56981</v>
      </c>
      <c r="D194" s="42">
        <v>57963</v>
      </c>
      <c r="F194" s="44">
        <f t="shared" si="42"/>
        <v>2.1127613587299465</v>
      </c>
      <c r="G194" s="106">
        <f t="shared" si="43"/>
        <v>1.0473557121884665</v>
      </c>
      <c r="H194" s="106">
        <f t="shared" si="44"/>
        <v>1.0654056465414801</v>
      </c>
      <c r="J194" s="2">
        <v>26.34680209014471</v>
      </c>
      <c r="K194" s="47">
        <f t="shared" si="45"/>
        <v>4362.7306117350754</v>
      </c>
      <c r="M194" s="42">
        <v>35575</v>
      </c>
      <c r="N194" s="42">
        <v>5301</v>
      </c>
      <c r="O194" s="42">
        <v>109643</v>
      </c>
      <c r="P194" s="198">
        <f t="shared" si="46"/>
        <v>0.32446211796466717</v>
      </c>
      <c r="Q194" s="195">
        <f t="shared" si="47"/>
        <v>3.0820238931834152</v>
      </c>
      <c r="R194" s="15">
        <f t="shared" si="41"/>
        <v>54.101194659170773</v>
      </c>
    </row>
    <row r="195" spans="1:18" s="50" customFormat="1">
      <c r="A195" s="41" t="s">
        <v>361</v>
      </c>
      <c r="B195" s="42">
        <v>76466</v>
      </c>
      <c r="C195" s="42">
        <v>38718</v>
      </c>
      <c r="D195" s="42">
        <v>37748</v>
      </c>
      <c r="F195" s="44">
        <f t="shared" si="42"/>
        <v>1.4055053770239776</v>
      </c>
      <c r="G195" s="106">
        <f t="shared" si="43"/>
        <v>0.71166737095721444</v>
      </c>
      <c r="H195" s="106">
        <f t="shared" si="44"/>
        <v>0.69383800606676305</v>
      </c>
      <c r="J195" s="2">
        <v>7.1164846784615676</v>
      </c>
      <c r="K195" s="47">
        <f t="shared" si="45"/>
        <v>10744.911772441323</v>
      </c>
      <c r="M195" s="42">
        <v>23240</v>
      </c>
      <c r="N195" s="42">
        <v>13440</v>
      </c>
      <c r="O195" s="42">
        <v>63026</v>
      </c>
      <c r="P195" s="198">
        <f t="shared" si="46"/>
        <v>0.36873671183321172</v>
      </c>
      <c r="Q195" s="195">
        <f t="shared" ref="Q195:Q258" si="50">O195/M195</f>
        <v>2.7119621342512907</v>
      </c>
      <c r="R195" s="15">
        <f t="shared" si="41"/>
        <v>35.598106712564544</v>
      </c>
    </row>
    <row r="196" spans="1:18" s="50" customFormat="1">
      <c r="A196" s="41" t="s">
        <v>362</v>
      </c>
      <c r="B196" s="42">
        <v>38138</v>
      </c>
      <c r="C196" s="42">
        <v>17406</v>
      </c>
      <c r="D196" s="42">
        <v>20732</v>
      </c>
      <c r="F196" s="44">
        <f t="shared" si="42"/>
        <v>0.70100651360003741</v>
      </c>
      <c r="G196" s="106">
        <f t="shared" si="43"/>
        <v>0.31993600544659528</v>
      </c>
      <c r="H196" s="106">
        <f t="shared" si="44"/>
        <v>0.38107050815344207</v>
      </c>
      <c r="J196" s="2">
        <v>2.9774592299794693</v>
      </c>
      <c r="K196" s="47">
        <f t="shared" si="45"/>
        <v>12808.907546405926</v>
      </c>
      <c r="M196" s="42">
        <v>13926</v>
      </c>
      <c r="N196" s="42">
        <v>2114</v>
      </c>
      <c r="O196" s="42">
        <v>36024</v>
      </c>
      <c r="P196" s="198">
        <f t="shared" si="46"/>
        <v>0.38657561625582942</v>
      </c>
      <c r="Q196" s="195">
        <f t="shared" si="50"/>
        <v>2.5868160275743213</v>
      </c>
      <c r="R196" s="15">
        <f t="shared" si="41"/>
        <v>29.340801378716066</v>
      </c>
    </row>
    <row r="197" spans="1:18" s="50" customFormat="1">
      <c r="A197" s="41" t="s">
        <v>363</v>
      </c>
      <c r="B197" s="42">
        <v>91893</v>
      </c>
      <c r="C197" s="42">
        <v>43174</v>
      </c>
      <c r="D197" s="42">
        <v>48719</v>
      </c>
      <c r="F197" s="44">
        <f t="shared" si="42"/>
        <v>1.6890658019363425</v>
      </c>
      <c r="G197" s="106">
        <f t="shared" si="43"/>
        <v>0.79357216472200987</v>
      </c>
      <c r="H197" s="106">
        <f t="shared" si="44"/>
        <v>0.89549363721433273</v>
      </c>
      <c r="J197" s="2">
        <v>10.227341155710278</v>
      </c>
      <c r="K197" s="47">
        <f t="shared" si="45"/>
        <v>8985.0332164477531</v>
      </c>
      <c r="M197" s="42">
        <v>28280</v>
      </c>
      <c r="N197" s="42">
        <v>3159</v>
      </c>
      <c r="O197" s="42">
        <v>88734</v>
      </c>
      <c r="P197" s="198">
        <f t="shared" si="46"/>
        <v>0.31870534406202811</v>
      </c>
      <c r="Q197" s="195">
        <f t="shared" si="50"/>
        <v>3.1376944837340877</v>
      </c>
      <c r="R197" s="15">
        <f t="shared" si="41"/>
        <v>56.884724186704375</v>
      </c>
    </row>
    <row r="198" spans="1:18" s="50" customFormat="1">
      <c r="A198" s="41" t="s">
        <v>364</v>
      </c>
      <c r="B198" s="42">
        <v>122540</v>
      </c>
      <c r="C198" s="42">
        <v>57383</v>
      </c>
      <c r="D198" s="42">
        <v>65157</v>
      </c>
      <c r="F198" s="44">
        <f t="shared" si="42"/>
        <v>2.2523818285318731</v>
      </c>
      <c r="G198" s="106">
        <f t="shared" si="43"/>
        <v>1.0547447891843027</v>
      </c>
      <c r="H198" s="106">
        <f t="shared" si="44"/>
        <v>1.1976370393475702</v>
      </c>
      <c r="J198" s="2">
        <v>21.191438850357038</v>
      </c>
      <c r="K198" s="47">
        <f t="shared" si="45"/>
        <v>5782.5238231964331</v>
      </c>
      <c r="M198" s="42">
        <v>36047</v>
      </c>
      <c r="N198" s="42">
        <v>6406</v>
      </c>
      <c r="O198" s="42">
        <v>116134</v>
      </c>
      <c r="P198" s="198">
        <f t="shared" si="46"/>
        <v>0.31039144436599103</v>
      </c>
      <c r="Q198" s="195">
        <f t="shared" si="50"/>
        <v>3.2217382861264459</v>
      </c>
      <c r="R198" s="15">
        <f t="shared" si="41"/>
        <v>61.086914306322285</v>
      </c>
    </row>
    <row r="199" spans="1:18">
      <c r="A199" s="31" t="s">
        <v>78</v>
      </c>
      <c r="B199" s="32">
        <v>154526</v>
      </c>
      <c r="C199" s="32">
        <v>75205</v>
      </c>
      <c r="D199" s="32">
        <v>79321</v>
      </c>
      <c r="F199" s="34">
        <f t="shared" si="42"/>
        <v>2.8403097309916454</v>
      </c>
      <c r="G199" s="103">
        <f t="shared" si="43"/>
        <v>1.3823272026663906</v>
      </c>
      <c r="H199" s="103">
        <f t="shared" si="44"/>
        <v>1.4579825283252548</v>
      </c>
      <c r="J199" s="1">
        <v>42.471516401349575</v>
      </c>
      <c r="K199" s="37">
        <f t="shared" si="45"/>
        <v>3638.3443091542117</v>
      </c>
      <c r="M199" s="32">
        <v>46674</v>
      </c>
      <c r="N199" s="32">
        <v>9958</v>
      </c>
      <c r="O199" s="32">
        <v>144568</v>
      </c>
      <c r="P199" s="198">
        <f t="shared" si="46"/>
        <v>0.32285153007581208</v>
      </c>
      <c r="Q199" s="195">
        <f t="shared" si="50"/>
        <v>3.0973989801602606</v>
      </c>
      <c r="R199" s="15">
        <f t="shared" ref="R199:R262" si="51">((Q199/2)*100)-100</f>
        <v>54.869949008013037</v>
      </c>
    </row>
    <row r="200" spans="1:18">
      <c r="A200" s="31" t="s">
        <v>79</v>
      </c>
      <c r="B200" s="32">
        <v>136290</v>
      </c>
      <c r="C200" s="32">
        <v>64878</v>
      </c>
      <c r="D200" s="32">
        <v>71412</v>
      </c>
      <c r="F200" s="34">
        <f t="shared" si="42"/>
        <v>2.5051176710511589</v>
      </c>
      <c r="G200" s="103">
        <f t="shared" si="43"/>
        <v>1.192508799342997</v>
      </c>
      <c r="H200" s="103">
        <f t="shared" si="44"/>
        <v>1.3126088717081617</v>
      </c>
      <c r="J200" s="1">
        <v>12.894882327135077</v>
      </c>
      <c r="K200" s="37">
        <f t="shared" si="45"/>
        <v>10569.309323063846</v>
      </c>
      <c r="M200" s="32">
        <v>43174</v>
      </c>
      <c r="N200" s="32">
        <v>1363</v>
      </c>
      <c r="O200" s="32">
        <v>134927</v>
      </c>
      <c r="P200" s="198">
        <f t="shared" si="46"/>
        <v>0.31998043386423769</v>
      </c>
      <c r="Q200" s="195">
        <f t="shared" si="50"/>
        <v>3.1251910872284245</v>
      </c>
      <c r="R200" s="15">
        <f t="shared" si="51"/>
        <v>56.259554361421237</v>
      </c>
    </row>
    <row r="201" spans="1:18">
      <c r="A201" s="31" t="s">
        <v>80</v>
      </c>
      <c r="B201" s="32">
        <v>114368</v>
      </c>
      <c r="C201" s="32">
        <v>55086</v>
      </c>
      <c r="D201" s="32">
        <v>59282</v>
      </c>
      <c r="F201" s="34">
        <f t="shared" si="42"/>
        <v>2.1021740245269571</v>
      </c>
      <c r="G201" s="103">
        <f t="shared" si="43"/>
        <v>1.0125241178921722</v>
      </c>
      <c r="H201" s="103">
        <f t="shared" si="44"/>
        <v>1.0896499066347847</v>
      </c>
      <c r="J201" s="1">
        <v>5.4773539510416782</v>
      </c>
      <c r="K201" s="37">
        <f t="shared" si="45"/>
        <v>20880.155093546509</v>
      </c>
      <c r="M201" s="32">
        <v>35030</v>
      </c>
      <c r="N201" s="32">
        <v>2321</v>
      </c>
      <c r="O201" s="32">
        <v>112047</v>
      </c>
      <c r="P201" s="198">
        <f t="shared" si="46"/>
        <v>0.3126366614010192</v>
      </c>
      <c r="Q201" s="195">
        <f t="shared" si="50"/>
        <v>3.1986011989723093</v>
      </c>
      <c r="R201" s="15">
        <f t="shared" si="51"/>
        <v>59.930059948615479</v>
      </c>
    </row>
    <row r="202" spans="1:18">
      <c r="A202" s="31" t="s">
        <v>365</v>
      </c>
      <c r="B202" s="32">
        <v>191402</v>
      </c>
      <c r="C202" s="32">
        <v>93506</v>
      </c>
      <c r="D202" s="32">
        <v>97896</v>
      </c>
      <c r="F202" s="34">
        <f t="shared" si="42"/>
        <v>3.5181196894455491</v>
      </c>
      <c r="G202" s="103">
        <f t="shared" si="43"/>
        <v>1.7187140138624231</v>
      </c>
      <c r="H202" s="103">
        <f t="shared" si="44"/>
        <v>1.799405675583126</v>
      </c>
      <c r="J202" s="1">
        <v>24.293412880326557</v>
      </c>
      <c r="K202" s="37">
        <f t="shared" si="45"/>
        <v>7878.7612486923299</v>
      </c>
      <c r="M202" s="32">
        <v>53450</v>
      </c>
      <c r="N202" s="32">
        <v>3332</v>
      </c>
      <c r="O202" s="32">
        <v>188070</v>
      </c>
      <c r="P202" s="198">
        <f t="shared" si="46"/>
        <v>0.2842026904875844</v>
      </c>
      <c r="Q202" s="195">
        <f t="shared" si="50"/>
        <v>3.5186155285313379</v>
      </c>
      <c r="R202" s="15">
        <f t="shared" si="51"/>
        <v>75.930776426566894</v>
      </c>
    </row>
    <row r="203" spans="1:18">
      <c r="A203" s="31" t="s">
        <v>366</v>
      </c>
      <c r="B203" s="32">
        <v>296814</v>
      </c>
      <c r="C203" s="32">
        <v>143684</v>
      </c>
      <c r="D203" s="32">
        <v>153130</v>
      </c>
      <c r="F203" s="34">
        <f t="shared" si="42"/>
        <v>5.4556753717468531</v>
      </c>
      <c r="G203" s="103">
        <f t="shared" si="43"/>
        <v>2.6410252215666201</v>
      </c>
      <c r="H203" s="103">
        <f t="shared" si="44"/>
        <v>2.814650150180233</v>
      </c>
      <c r="J203" s="1">
        <v>124.80303298749197</v>
      </c>
      <c r="K203" s="37">
        <f t="shared" si="45"/>
        <v>2378.2595093642262</v>
      </c>
      <c r="M203" s="32">
        <v>78679</v>
      </c>
      <c r="N203" s="32">
        <v>7954</v>
      </c>
      <c r="O203" s="32">
        <v>288860</v>
      </c>
      <c r="P203" s="198">
        <f t="shared" si="46"/>
        <v>0.27237762237762236</v>
      </c>
      <c r="Q203" s="195">
        <f t="shared" si="50"/>
        <v>3.6713735558408214</v>
      </c>
      <c r="R203" s="15">
        <f t="shared" si="51"/>
        <v>83.568677792041058</v>
      </c>
    </row>
    <row r="204" spans="1:18">
      <c r="A204" s="31" t="s">
        <v>220</v>
      </c>
      <c r="B204" s="32">
        <v>234667</v>
      </c>
      <c r="C204" s="32">
        <v>115067</v>
      </c>
      <c r="D204" s="32">
        <v>119600</v>
      </c>
      <c r="F204" s="34">
        <f t="shared" si="42"/>
        <v>4.3133645059253229</v>
      </c>
      <c r="G204" s="103">
        <f t="shared" si="43"/>
        <v>2.1150221957212096</v>
      </c>
      <c r="H204" s="103">
        <f t="shared" si="44"/>
        <v>2.1983423102041133</v>
      </c>
      <c r="J204" s="1">
        <v>160.68443540078653</v>
      </c>
      <c r="K204" s="37">
        <f t="shared" si="45"/>
        <v>1460.4214740194516</v>
      </c>
      <c r="M204" s="32">
        <v>62674</v>
      </c>
      <c r="N204" s="32">
        <v>1789</v>
      </c>
      <c r="O204" s="32">
        <v>232878</v>
      </c>
      <c r="P204" s="198">
        <f t="shared" si="46"/>
        <v>0.26912804129200696</v>
      </c>
      <c r="Q204" s="195">
        <f t="shared" si="50"/>
        <v>3.7157034815074832</v>
      </c>
      <c r="R204" s="15">
        <f t="shared" si="51"/>
        <v>85.785174075374158</v>
      </c>
    </row>
    <row r="205" spans="1:18">
      <c r="A205" s="31" t="s">
        <v>219</v>
      </c>
      <c r="B205" s="32">
        <v>155025</v>
      </c>
      <c r="C205" s="32">
        <v>76877</v>
      </c>
      <c r="D205" s="32">
        <v>78148</v>
      </c>
      <c r="F205" s="34">
        <f t="shared" si="42"/>
        <v>2.849481744476527</v>
      </c>
      <c r="G205" s="103">
        <f t="shared" si="43"/>
        <v>1.4130598811167359</v>
      </c>
      <c r="H205" s="103">
        <f t="shared" si="44"/>
        <v>1.4364218633597912</v>
      </c>
      <c r="J205" s="1">
        <v>277.97186283543471</v>
      </c>
      <c r="K205" s="37">
        <f t="shared" si="45"/>
        <v>557.70033131654816</v>
      </c>
      <c r="M205" s="32">
        <v>40619</v>
      </c>
      <c r="N205" s="32">
        <v>2963</v>
      </c>
      <c r="O205" s="32">
        <v>152062</v>
      </c>
      <c r="P205" s="198">
        <f t="shared" si="46"/>
        <v>0.2671213057831674</v>
      </c>
      <c r="Q205" s="195">
        <f t="shared" si="50"/>
        <v>3.7436175188950984</v>
      </c>
      <c r="R205" s="15">
        <f t="shared" si="51"/>
        <v>87.180875944754916</v>
      </c>
    </row>
    <row r="206" spans="1:18">
      <c r="A206" s="31" t="s">
        <v>333</v>
      </c>
      <c r="B206" s="32">
        <v>161893</v>
      </c>
      <c r="C206" s="32">
        <v>78334</v>
      </c>
      <c r="D206" s="32">
        <v>83559</v>
      </c>
      <c r="F206" s="34">
        <f t="shared" si="42"/>
        <v>2.9757210002163417</v>
      </c>
      <c r="G206" s="103">
        <f t="shared" si="43"/>
        <v>1.4398406900295067</v>
      </c>
      <c r="H206" s="103">
        <f t="shared" si="44"/>
        <v>1.535880310186835</v>
      </c>
      <c r="J206" s="1">
        <v>289.11687998141986</v>
      </c>
      <c r="K206" s="37">
        <f t="shared" si="45"/>
        <v>559.95692818213888</v>
      </c>
      <c r="M206" s="32">
        <v>45391</v>
      </c>
      <c r="N206" s="32">
        <v>3717</v>
      </c>
      <c r="O206" s="32">
        <v>158176</v>
      </c>
      <c r="P206" s="198">
        <f t="shared" si="46"/>
        <v>0.28696515274125023</v>
      </c>
      <c r="Q206" s="195">
        <f t="shared" si="50"/>
        <v>3.4847436716529709</v>
      </c>
      <c r="R206" s="15">
        <f t="shared" si="51"/>
        <v>74.237183582648555</v>
      </c>
    </row>
    <row r="207" spans="1:18">
      <c r="A207" s="31" t="s">
        <v>367</v>
      </c>
      <c r="B207" s="32">
        <v>155254</v>
      </c>
      <c r="C207" s="32">
        <v>80235</v>
      </c>
      <c r="D207" s="32">
        <v>75019</v>
      </c>
      <c r="F207" s="34">
        <f t="shared" si="42"/>
        <v>2.8536909450537573</v>
      </c>
      <c r="G207" s="103">
        <f t="shared" si="43"/>
        <v>1.4747825690570819</v>
      </c>
      <c r="H207" s="103">
        <f t="shared" si="44"/>
        <v>1.3789083759966754</v>
      </c>
      <c r="J207" s="1">
        <v>1885.620559961176</v>
      </c>
      <c r="K207" s="37">
        <f t="shared" si="45"/>
        <v>82.335759005086686</v>
      </c>
      <c r="M207" s="32">
        <v>43292</v>
      </c>
      <c r="N207" s="32">
        <v>2067</v>
      </c>
      <c r="O207" s="32">
        <v>153187</v>
      </c>
      <c r="P207" s="198">
        <f t="shared" si="46"/>
        <v>0.2826088375645453</v>
      </c>
      <c r="Q207" s="195">
        <f t="shared" si="50"/>
        <v>3.5384597616187747</v>
      </c>
      <c r="R207" s="15">
        <f t="shared" si="51"/>
        <v>76.922988080938751</v>
      </c>
    </row>
    <row r="208" spans="1:18">
      <c r="A208" s="31" t="s">
        <v>218</v>
      </c>
      <c r="B208" s="32">
        <v>65770</v>
      </c>
      <c r="C208" s="32">
        <v>33641</v>
      </c>
      <c r="D208" s="32">
        <v>32129</v>
      </c>
      <c r="F208" s="34">
        <f t="shared" si="42"/>
        <v>1.2089044627267937</v>
      </c>
      <c r="G208" s="103">
        <f t="shared" si="43"/>
        <v>0.61834810750482083</v>
      </c>
      <c r="H208" s="103">
        <f t="shared" si="44"/>
        <v>0.59055635522197281</v>
      </c>
      <c r="J208" s="1">
        <v>652.56853176830805</v>
      </c>
      <c r="K208" s="37">
        <f t="shared" si="45"/>
        <v>100.78634932300319</v>
      </c>
      <c r="M208" s="32">
        <v>17622</v>
      </c>
      <c r="N208" s="32">
        <v>1038</v>
      </c>
      <c r="O208" s="32">
        <v>64732</v>
      </c>
      <c r="P208" s="198">
        <f t="shared" si="46"/>
        <v>0.27223011802508806</v>
      </c>
      <c r="Q208" s="195">
        <f t="shared" si="50"/>
        <v>3.6733628419021676</v>
      </c>
      <c r="R208" s="15">
        <f t="shared" si="51"/>
        <v>83.668142095108379</v>
      </c>
    </row>
    <row r="209" spans="1:39">
      <c r="A209" s="31" t="s">
        <v>315</v>
      </c>
      <c r="B209" s="32">
        <v>92742</v>
      </c>
      <c r="C209" s="32">
        <v>46753</v>
      </c>
      <c r="D209" s="32">
        <v>45989</v>
      </c>
      <c r="F209" s="34">
        <f t="shared" si="42"/>
        <v>1.7046710914126242</v>
      </c>
      <c r="G209" s="103">
        <f t="shared" si="43"/>
        <v>0.85935700693121153</v>
      </c>
      <c r="H209" s="103">
        <f t="shared" si="44"/>
        <v>0.84531408448141265</v>
      </c>
      <c r="J209" s="1">
        <v>617.31769988405972</v>
      </c>
      <c r="K209" s="37">
        <f t="shared" si="45"/>
        <v>150.2338261440068</v>
      </c>
      <c r="M209" s="32">
        <v>24861</v>
      </c>
      <c r="N209" s="32">
        <v>3984</v>
      </c>
      <c r="O209" s="32">
        <v>88758</v>
      </c>
      <c r="P209" s="198">
        <f t="shared" si="46"/>
        <v>0.28009869532887177</v>
      </c>
      <c r="Q209" s="195">
        <f t="shared" si="50"/>
        <v>3.5701701460118258</v>
      </c>
      <c r="R209" s="15">
        <f t="shared" si="51"/>
        <v>78.508507300591305</v>
      </c>
    </row>
    <row r="210" spans="1:39">
      <c r="A210" s="31" t="s">
        <v>217</v>
      </c>
      <c r="B210" s="32">
        <v>63468</v>
      </c>
      <c r="C210" s="32">
        <v>32071</v>
      </c>
      <c r="D210" s="32">
        <v>31397</v>
      </c>
      <c r="F210" s="34">
        <f t="shared" si="42"/>
        <v>1.1665918874919285</v>
      </c>
      <c r="G210" s="103">
        <f t="shared" si="43"/>
        <v>0.58949026948625516</v>
      </c>
      <c r="H210" s="103">
        <f t="shared" si="44"/>
        <v>0.57710161800567339</v>
      </c>
      <c r="J210" s="1">
        <v>552.97393006757068</v>
      </c>
      <c r="K210" s="37">
        <f t="shared" si="45"/>
        <v>114.77575442344005</v>
      </c>
      <c r="M210" s="32">
        <v>16188</v>
      </c>
      <c r="N210" s="52">
        <v>177</v>
      </c>
      <c r="O210" s="32">
        <v>63291</v>
      </c>
      <c r="P210" s="198">
        <f t="shared" si="46"/>
        <v>0.25577096269611793</v>
      </c>
      <c r="Q210" s="195">
        <f t="shared" si="50"/>
        <v>3.9097479614529282</v>
      </c>
      <c r="R210" s="15">
        <f t="shared" si="51"/>
        <v>95.487398072646414</v>
      </c>
    </row>
    <row r="211" spans="1:39">
      <c r="A211" s="31" t="s">
        <v>368</v>
      </c>
      <c r="B211" s="32">
        <v>83440</v>
      </c>
      <c r="C211" s="32">
        <v>40957</v>
      </c>
      <c r="D211" s="32">
        <v>42483</v>
      </c>
      <c r="F211" s="34">
        <f t="shared" si="42"/>
        <v>1.5336929963497592</v>
      </c>
      <c r="G211" s="103">
        <f t="shared" si="43"/>
        <v>0.7528219565136276</v>
      </c>
      <c r="H211" s="103">
        <f t="shared" si="44"/>
        <v>0.7808710398361316</v>
      </c>
      <c r="J211" s="1">
        <v>960.76197432632102</v>
      </c>
      <c r="K211" s="37">
        <f t="shared" si="45"/>
        <v>86.84773360072613</v>
      </c>
      <c r="M211" s="32">
        <v>20633</v>
      </c>
      <c r="N211" s="32">
        <v>1758</v>
      </c>
      <c r="O211" s="32">
        <v>81682</v>
      </c>
      <c r="P211" s="198">
        <f t="shared" si="46"/>
        <v>0.25260155236159743</v>
      </c>
      <c r="Q211" s="195">
        <f t="shared" si="50"/>
        <v>3.9588038578975429</v>
      </c>
      <c r="R211" s="15">
        <f t="shared" si="51"/>
        <v>97.940192894877157</v>
      </c>
    </row>
    <row r="212" spans="1:39">
      <c r="A212" s="31" t="s">
        <v>369</v>
      </c>
      <c r="B212" s="32">
        <v>137272</v>
      </c>
      <c r="C212" s="32">
        <v>66569</v>
      </c>
      <c r="D212" s="32">
        <v>70703</v>
      </c>
      <c r="F212" s="34">
        <f t="shared" si="42"/>
        <v>2.5231676054041721</v>
      </c>
      <c r="G212" s="103">
        <f t="shared" si="43"/>
        <v>1.2235907127757324</v>
      </c>
      <c r="H212" s="103">
        <f t="shared" si="44"/>
        <v>1.2995768926284399</v>
      </c>
      <c r="J212" s="1">
        <v>591.39051433123859</v>
      </c>
      <c r="K212" s="37">
        <f t="shared" si="45"/>
        <v>232.1173516880485</v>
      </c>
      <c r="M212" s="32">
        <v>34654</v>
      </c>
      <c r="N212" s="32">
        <v>5165</v>
      </c>
      <c r="O212" s="32">
        <v>132107</v>
      </c>
      <c r="P212" s="198">
        <f t="shared" si="46"/>
        <v>0.26231766673983969</v>
      </c>
      <c r="Q212" s="195">
        <f t="shared" si="50"/>
        <v>3.8121717550643504</v>
      </c>
      <c r="R212" s="15">
        <f t="shared" si="51"/>
        <v>90.608587753217506</v>
      </c>
    </row>
    <row r="213" spans="1:39">
      <c r="A213" s="31" t="s">
        <v>216</v>
      </c>
      <c r="B213" s="32">
        <v>73330</v>
      </c>
      <c r="C213" s="32">
        <v>36608</v>
      </c>
      <c r="D213" s="32">
        <v>36722</v>
      </c>
      <c r="F213" s="34">
        <f t="shared" si="42"/>
        <v>1.3478632241410335</v>
      </c>
      <c r="G213" s="103">
        <f t="shared" si="43"/>
        <v>0.672883907123346</v>
      </c>
      <c r="H213" s="103">
        <f t="shared" si="44"/>
        <v>0.67497931701768765</v>
      </c>
      <c r="J213" s="1">
        <v>269.57022608818369</v>
      </c>
      <c r="K213" s="37">
        <f t="shared" si="45"/>
        <v>272.02559074907543</v>
      </c>
      <c r="M213" s="32">
        <v>18529</v>
      </c>
      <c r="N213" s="32">
        <v>1222</v>
      </c>
      <c r="O213" s="32">
        <v>72108</v>
      </c>
      <c r="P213" s="198">
        <f t="shared" si="46"/>
        <v>0.2569617795528929</v>
      </c>
      <c r="Q213" s="195">
        <f t="shared" si="50"/>
        <v>3.8916293377948081</v>
      </c>
      <c r="R213" s="15">
        <f t="shared" si="51"/>
        <v>94.581466889740398</v>
      </c>
    </row>
    <row r="214" spans="1:39">
      <c r="A214" s="31" t="s">
        <v>215</v>
      </c>
      <c r="B214" s="32">
        <v>120076</v>
      </c>
      <c r="C214" s="32">
        <v>58065</v>
      </c>
      <c r="D214" s="32">
        <v>62011</v>
      </c>
      <c r="F214" s="34">
        <f t="shared" si="42"/>
        <v>2.2070915655524175</v>
      </c>
      <c r="G214" s="103">
        <f t="shared" si="43"/>
        <v>1.0672804869732595</v>
      </c>
      <c r="H214" s="103">
        <f t="shared" si="44"/>
        <v>1.1398110785791578</v>
      </c>
      <c r="J214" s="1">
        <v>411.2520925035567</v>
      </c>
      <c r="K214" s="37">
        <f t="shared" si="45"/>
        <v>291.97662987930335</v>
      </c>
      <c r="M214" s="32">
        <v>29892</v>
      </c>
      <c r="N214" s="32">
        <v>6823</v>
      </c>
      <c r="O214" s="32">
        <v>113253</v>
      </c>
      <c r="P214" s="198">
        <f t="shared" si="46"/>
        <v>0.26394002807872641</v>
      </c>
      <c r="Q214" s="195">
        <f t="shared" si="50"/>
        <v>3.7887394620634285</v>
      </c>
      <c r="R214" s="15">
        <f t="shared" si="51"/>
        <v>89.436973103171425</v>
      </c>
    </row>
    <row r="215" spans="1:39">
      <c r="A215" s="31" t="s">
        <v>214</v>
      </c>
      <c r="B215" s="32">
        <v>116632</v>
      </c>
      <c r="C215" s="32">
        <v>56965</v>
      </c>
      <c r="D215" s="32">
        <v>59667</v>
      </c>
      <c r="E215" s="78"/>
      <c r="F215" s="34">
        <f t="shared" si="42"/>
        <v>2.1437881297970414</v>
      </c>
      <c r="G215" s="103">
        <f t="shared" si="43"/>
        <v>1.0470616195717166</v>
      </c>
      <c r="H215" s="103">
        <f t="shared" si="44"/>
        <v>1.0967265102253245</v>
      </c>
      <c r="I215" s="78"/>
      <c r="J215" s="1">
        <v>673.92147880713537</v>
      </c>
      <c r="K215" s="37">
        <f t="shared" si="45"/>
        <v>173.06467246962171</v>
      </c>
      <c r="L215" s="78"/>
      <c r="M215" s="32">
        <v>31092</v>
      </c>
      <c r="N215" s="32">
        <v>7778</v>
      </c>
      <c r="O215" s="32">
        <v>108854</v>
      </c>
      <c r="P215" s="198">
        <f t="shared" si="46"/>
        <v>0.28563029378800964</v>
      </c>
      <c r="Q215" s="195">
        <f t="shared" si="50"/>
        <v>3.501029203653673</v>
      </c>
      <c r="R215" s="15">
        <f t="shared" si="51"/>
        <v>75.051460182683655</v>
      </c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</row>
    <row r="216" spans="1:39">
      <c r="A216" s="31" t="s">
        <v>213</v>
      </c>
      <c r="B216" s="32">
        <v>137672</v>
      </c>
      <c r="C216" s="32">
        <v>68551</v>
      </c>
      <c r="D216" s="32">
        <v>69121</v>
      </c>
      <c r="E216" s="78"/>
      <c r="F216" s="34">
        <f t="shared" si="42"/>
        <v>2.5305199208229148</v>
      </c>
      <c r="G216" s="103">
        <f t="shared" si="43"/>
        <v>1.2600214356756032</v>
      </c>
      <c r="H216" s="103">
        <f t="shared" si="44"/>
        <v>1.2704984851473118</v>
      </c>
      <c r="I216" s="78"/>
      <c r="J216" s="1">
        <v>1333.7473212405432</v>
      </c>
      <c r="K216" s="37">
        <f t="shared" si="45"/>
        <v>103.22195052054441</v>
      </c>
      <c r="L216" s="78"/>
      <c r="M216" s="32">
        <v>31744</v>
      </c>
      <c r="N216" s="32">
        <v>2145</v>
      </c>
      <c r="O216" s="32">
        <v>135527</v>
      </c>
      <c r="P216" s="198">
        <f t="shared" si="46"/>
        <v>0.23422639031336928</v>
      </c>
      <c r="Q216" s="195">
        <f t="shared" si="50"/>
        <v>4.269373739919355</v>
      </c>
      <c r="R216" s="15">
        <f t="shared" si="51"/>
        <v>113.46868699596774</v>
      </c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</row>
    <row r="217" spans="1:39">
      <c r="A217" s="31" t="s">
        <v>212</v>
      </c>
      <c r="B217" s="32">
        <v>73228</v>
      </c>
      <c r="C217" s="32">
        <v>36490</v>
      </c>
      <c r="D217" s="32">
        <v>36738</v>
      </c>
      <c r="E217" s="78"/>
      <c r="F217" s="34">
        <f t="shared" si="42"/>
        <v>1.3459883837092539</v>
      </c>
      <c r="G217" s="103">
        <f t="shared" si="43"/>
        <v>0.67071497407481673</v>
      </c>
      <c r="H217" s="103">
        <f t="shared" si="44"/>
        <v>0.67527340963443727</v>
      </c>
      <c r="I217" s="78"/>
      <c r="J217" s="1">
        <v>1659.7298040175015</v>
      </c>
      <c r="K217" s="37">
        <f t="shared" si="45"/>
        <v>44.120434436223348</v>
      </c>
      <c r="L217" s="78"/>
      <c r="M217" s="32">
        <v>18132</v>
      </c>
      <c r="N217" s="32">
        <v>2592</v>
      </c>
      <c r="O217" s="32">
        <v>70636</v>
      </c>
      <c r="P217" s="198">
        <f t="shared" si="46"/>
        <v>0.25669630216886574</v>
      </c>
      <c r="Q217" s="195">
        <f t="shared" si="50"/>
        <v>3.8956540922126628</v>
      </c>
      <c r="R217" s="15">
        <f t="shared" si="51"/>
        <v>94.782704610633147</v>
      </c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</row>
    <row r="218" spans="1:39" s="78" customFormat="1">
      <c r="A218" s="55" t="s">
        <v>85</v>
      </c>
      <c r="B218" s="56">
        <v>32640</v>
      </c>
      <c r="C218" s="56">
        <v>17502</v>
      </c>
      <c r="D218" s="56">
        <v>15138</v>
      </c>
      <c r="E218" s="79"/>
      <c r="F218" s="58">
        <f t="shared" si="42"/>
        <v>0.59994893816941686</v>
      </c>
      <c r="G218" s="82">
        <f t="shared" si="43"/>
        <v>0.32170056114709356</v>
      </c>
      <c r="H218" s="82">
        <f t="shared" si="44"/>
        <v>0.2782483770223233</v>
      </c>
      <c r="I218" s="79"/>
      <c r="J218" s="3">
        <v>3436.1634239694704</v>
      </c>
      <c r="K218" s="60">
        <f t="shared" si="45"/>
        <v>9.4989661354040411</v>
      </c>
      <c r="L218" s="79"/>
      <c r="M218" s="56">
        <v>7666</v>
      </c>
      <c r="N218" s="81">
        <v>33</v>
      </c>
      <c r="O218" s="56">
        <v>32607</v>
      </c>
      <c r="P218" s="198">
        <f t="shared" si="46"/>
        <v>0.23510289201705156</v>
      </c>
      <c r="Q218" s="195">
        <f t="shared" si="50"/>
        <v>4.2534568223323763</v>
      </c>
      <c r="R218" s="15">
        <f t="shared" si="51"/>
        <v>112.67284111661883</v>
      </c>
    </row>
    <row r="219" spans="1:39">
      <c r="A219" s="15"/>
      <c r="B219" s="32"/>
      <c r="C219" s="32"/>
      <c r="D219" s="32"/>
      <c r="J219" s="78"/>
      <c r="Q219" s="192"/>
    </row>
    <row r="220" spans="1:39">
      <c r="J220" s="78"/>
      <c r="Q220" s="192"/>
    </row>
    <row r="221" spans="1:39">
      <c r="A221" s="83" t="s">
        <v>13</v>
      </c>
      <c r="J221" s="78"/>
      <c r="Q221" s="192"/>
    </row>
    <row r="222" spans="1:39" ht="29.55" customHeight="1">
      <c r="A222" s="13" t="s">
        <v>157</v>
      </c>
      <c r="B222" s="14"/>
      <c r="C222" s="14"/>
      <c r="D222" s="14"/>
      <c r="E222" s="14"/>
      <c r="F222" s="14"/>
      <c r="G222" s="14"/>
      <c r="H222" s="14"/>
      <c r="I222" s="14"/>
      <c r="K222" s="14"/>
      <c r="L222" s="14"/>
      <c r="M222" s="14"/>
      <c r="N222" s="14"/>
      <c r="O222" s="14"/>
      <c r="P222" s="14"/>
      <c r="Q222" s="192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39" ht="18.600000000000001" customHeight="1">
      <c r="A223" s="210" t="s">
        <v>23</v>
      </c>
      <c r="B223" s="212" t="s">
        <v>0</v>
      </c>
      <c r="C223" s="212"/>
      <c r="D223" s="212"/>
      <c r="E223" s="17"/>
      <c r="F223" s="212" t="s">
        <v>1</v>
      </c>
      <c r="G223" s="212"/>
      <c r="H223" s="212"/>
      <c r="I223" s="17"/>
      <c r="J223" s="100"/>
      <c r="K223" s="17"/>
      <c r="L223" s="17"/>
      <c r="M223" s="17"/>
      <c r="N223" s="17"/>
      <c r="O223" s="17"/>
      <c r="P223" s="17"/>
      <c r="Q223" s="192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39" ht="28.8" customHeight="1">
      <c r="A224" s="211"/>
      <c r="B224" s="18" t="s">
        <v>2</v>
      </c>
      <c r="C224" s="19" t="s">
        <v>3</v>
      </c>
      <c r="D224" s="19" t="s">
        <v>4</v>
      </c>
      <c r="E224" s="19"/>
      <c r="F224" s="18" t="s">
        <v>2</v>
      </c>
      <c r="G224" s="19" t="s">
        <v>3</v>
      </c>
      <c r="H224" s="19" t="s">
        <v>4</v>
      </c>
      <c r="I224" s="19"/>
      <c r="J224" s="19" t="s">
        <v>406</v>
      </c>
      <c r="K224" s="18" t="s">
        <v>5</v>
      </c>
      <c r="L224" s="18"/>
      <c r="M224" s="18" t="s">
        <v>6</v>
      </c>
      <c r="N224" s="18" t="s">
        <v>7</v>
      </c>
      <c r="O224" s="18" t="s">
        <v>8</v>
      </c>
      <c r="P224" s="18" t="s">
        <v>9</v>
      </c>
      <c r="Q224" s="192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s="30" customFormat="1" ht="25.95" customHeight="1">
      <c r="A225" s="20" t="s">
        <v>159</v>
      </c>
      <c r="B225" s="21">
        <v>880921</v>
      </c>
      <c r="C225" s="21">
        <v>451948</v>
      </c>
      <c r="D225" s="21">
        <v>428973</v>
      </c>
      <c r="E225" s="22"/>
      <c r="F225" s="23">
        <f>G225+H225</f>
        <v>100</v>
      </c>
      <c r="G225" s="102">
        <f>C225/$B$225*100</f>
        <v>51.304032938254394</v>
      </c>
      <c r="H225" s="102">
        <f>D225/$B$225*100</f>
        <v>48.695967061745606</v>
      </c>
      <c r="I225" s="22"/>
      <c r="J225" s="101">
        <f>SUM(J226:J234)</f>
        <v>10079</v>
      </c>
      <c r="K225" s="26">
        <f>B225/J225</f>
        <v>87.401627145550151</v>
      </c>
      <c r="L225" s="27"/>
      <c r="M225" s="21">
        <v>240086</v>
      </c>
      <c r="N225" s="21">
        <v>11165</v>
      </c>
      <c r="O225" s="21">
        <v>869756</v>
      </c>
      <c r="P225" s="198">
        <f t="shared" ref="P225:P233" si="52">M225/O225</f>
        <v>0.27603833718882076</v>
      </c>
      <c r="Q225" s="195">
        <f t="shared" si="50"/>
        <v>3.6226852044683988</v>
      </c>
      <c r="R225" s="15">
        <f t="shared" si="51"/>
        <v>81.134260223419943</v>
      </c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>
      <c r="A226" s="31" t="s">
        <v>211</v>
      </c>
      <c r="B226" s="32">
        <v>129721</v>
      </c>
      <c r="C226" s="32">
        <v>68236</v>
      </c>
      <c r="D226" s="32">
        <v>61485</v>
      </c>
      <c r="F226" s="34">
        <f t="shared" ref="F226:F234" si="53">G226+H226</f>
        <v>14.72561103663098</v>
      </c>
      <c r="G226" s="103">
        <f t="shared" ref="G226:G234" si="54">C226/$B$225*100</f>
        <v>7.745984032620405</v>
      </c>
      <c r="H226" s="103">
        <f t="shared" ref="H226:H234" si="55">D226/$B$225*100</f>
        <v>6.9796270040105757</v>
      </c>
      <c r="J226" s="1">
        <v>2607.2089407673889</v>
      </c>
      <c r="K226" s="37">
        <f t="shared" ref="K226:K234" si="56">B226/J226</f>
        <v>49.754738859486565</v>
      </c>
      <c r="M226" s="32">
        <v>36875</v>
      </c>
      <c r="N226" s="32">
        <v>1481</v>
      </c>
      <c r="O226" s="32">
        <v>128240</v>
      </c>
      <c r="P226" s="198">
        <f t="shared" si="52"/>
        <v>0.28754678727386151</v>
      </c>
      <c r="Q226" s="195">
        <f>O226/M226</f>
        <v>3.4776949152542374</v>
      </c>
      <c r="R226" s="15">
        <f t="shared" si="51"/>
        <v>73.884745762711873</v>
      </c>
    </row>
    <row r="227" spans="1:27">
      <c r="A227" s="31" t="s">
        <v>370</v>
      </c>
      <c r="B227" s="32">
        <v>70225</v>
      </c>
      <c r="C227" s="32">
        <v>36918</v>
      </c>
      <c r="D227" s="32">
        <v>33307</v>
      </c>
      <c r="F227" s="34">
        <f t="shared" si="53"/>
        <v>7.971770453877248</v>
      </c>
      <c r="G227" s="103">
        <f t="shared" si="54"/>
        <v>4.1908411764505553</v>
      </c>
      <c r="H227" s="103">
        <f t="shared" si="55"/>
        <v>3.7809292774266932</v>
      </c>
      <c r="J227" s="1">
        <v>1158.716705599632</v>
      </c>
      <c r="K227" s="37">
        <f t="shared" si="56"/>
        <v>60.605840634410121</v>
      </c>
      <c r="M227" s="32">
        <v>18269</v>
      </c>
      <c r="N227" s="52">
        <v>521</v>
      </c>
      <c r="O227" s="32">
        <v>69704</v>
      </c>
      <c r="P227" s="198">
        <f>M227/O227</f>
        <v>0.26209399747503731</v>
      </c>
      <c r="Q227" s="195">
        <f t="shared" si="50"/>
        <v>3.8154250369478353</v>
      </c>
      <c r="R227" s="15">
        <f t="shared" si="51"/>
        <v>90.771251847391767</v>
      </c>
    </row>
    <row r="228" spans="1:27">
      <c r="A228" s="31" t="s">
        <v>371</v>
      </c>
      <c r="B228" s="32">
        <v>38268</v>
      </c>
      <c r="C228" s="32">
        <v>20607</v>
      </c>
      <c r="D228" s="32">
        <v>17661</v>
      </c>
      <c r="F228" s="34">
        <f t="shared" si="53"/>
        <v>4.3440898786610829</v>
      </c>
      <c r="G228" s="103">
        <f t="shared" si="54"/>
        <v>2.3392563010758058</v>
      </c>
      <c r="H228" s="103">
        <f t="shared" si="55"/>
        <v>2.004833577585277</v>
      </c>
      <c r="J228" s="1">
        <v>378.59850391494899</v>
      </c>
      <c r="K228" s="37">
        <f t="shared" si="56"/>
        <v>101.07805393915869</v>
      </c>
      <c r="M228" s="32">
        <v>9928</v>
      </c>
      <c r="N228" s="52">
        <v>384</v>
      </c>
      <c r="O228" s="32">
        <v>37884</v>
      </c>
      <c r="P228" s="198">
        <f t="shared" si="52"/>
        <v>0.26206314011192061</v>
      </c>
      <c r="Q228" s="195">
        <f t="shared" si="50"/>
        <v>3.8158742949234488</v>
      </c>
      <c r="R228" s="15">
        <f t="shared" si="51"/>
        <v>90.793714746172441</v>
      </c>
    </row>
    <row r="229" spans="1:27">
      <c r="A229" s="31" t="s">
        <v>210</v>
      </c>
      <c r="B229" s="32">
        <v>65748</v>
      </c>
      <c r="C229" s="32">
        <v>33653</v>
      </c>
      <c r="D229" s="32">
        <v>32095</v>
      </c>
      <c r="F229" s="34">
        <f t="shared" si="53"/>
        <v>7.4635523503242629</v>
      </c>
      <c r="G229" s="103">
        <f t="shared" si="54"/>
        <v>3.8202063522154655</v>
      </c>
      <c r="H229" s="103">
        <f t="shared" si="55"/>
        <v>3.6433459981087974</v>
      </c>
      <c r="J229" s="1">
        <v>679.12555479290722</v>
      </c>
      <c r="K229" s="37">
        <f t="shared" si="56"/>
        <v>96.812731513319676</v>
      </c>
      <c r="M229" s="32">
        <v>16656</v>
      </c>
      <c r="N229" s="52">
        <v>114</v>
      </c>
      <c r="O229" s="32">
        <v>65634</v>
      </c>
      <c r="P229" s="198">
        <f t="shared" si="52"/>
        <v>0.25377091141786268</v>
      </c>
      <c r="Q229" s="195">
        <f t="shared" si="50"/>
        <v>3.9405619596541785</v>
      </c>
      <c r="R229" s="15">
        <f t="shared" si="51"/>
        <v>97.028097982708914</v>
      </c>
    </row>
    <row r="230" spans="1:27">
      <c r="A230" s="31" t="s">
        <v>209</v>
      </c>
      <c r="B230" s="32">
        <v>151220</v>
      </c>
      <c r="C230" s="32">
        <v>75905</v>
      </c>
      <c r="D230" s="32">
        <v>75315</v>
      </c>
      <c r="F230" s="34">
        <f t="shared" si="53"/>
        <v>17.166124998722928</v>
      </c>
      <c r="G230" s="103">
        <f t="shared" si="54"/>
        <v>8.6165501787333945</v>
      </c>
      <c r="H230" s="103">
        <f t="shared" si="55"/>
        <v>8.5495748199895338</v>
      </c>
      <c r="J230" s="1">
        <v>993.65676985883636</v>
      </c>
      <c r="K230" s="37">
        <f t="shared" si="56"/>
        <v>152.18534667809192</v>
      </c>
      <c r="M230" s="32">
        <v>41513</v>
      </c>
      <c r="N230" s="32">
        <v>4058</v>
      </c>
      <c r="O230" s="32">
        <v>147162</v>
      </c>
      <c r="P230" s="198">
        <f t="shared" si="52"/>
        <v>0.28209048531550263</v>
      </c>
      <c r="Q230" s="195">
        <f t="shared" si="50"/>
        <v>3.5449618191891696</v>
      </c>
      <c r="R230" s="15">
        <f t="shared" si="51"/>
        <v>77.248090959458494</v>
      </c>
    </row>
    <row r="231" spans="1:27">
      <c r="A231" s="31" t="s">
        <v>372</v>
      </c>
      <c r="B231" s="32">
        <v>167971</v>
      </c>
      <c r="C231" s="32">
        <v>82798</v>
      </c>
      <c r="D231" s="32">
        <v>85173</v>
      </c>
      <c r="F231" s="34">
        <f t="shared" si="53"/>
        <v>19.067657599262589</v>
      </c>
      <c r="G231" s="103">
        <f t="shared" si="54"/>
        <v>9.3990267004646277</v>
      </c>
      <c r="H231" s="103">
        <f t="shared" si="55"/>
        <v>9.6686308987979626</v>
      </c>
      <c r="J231" s="1">
        <v>832.01959802744454</v>
      </c>
      <c r="K231" s="37">
        <f t="shared" si="56"/>
        <v>201.88346572391603</v>
      </c>
      <c r="M231" s="32">
        <v>46198</v>
      </c>
      <c r="N231" s="32">
        <v>2500</v>
      </c>
      <c r="O231" s="32">
        <v>165471</v>
      </c>
      <c r="P231" s="198">
        <f t="shared" si="52"/>
        <v>0.27919091562872045</v>
      </c>
      <c r="Q231" s="195">
        <f t="shared" si="50"/>
        <v>3.5817784319667516</v>
      </c>
      <c r="R231" s="15">
        <f t="shared" si="51"/>
        <v>79.088921598337578</v>
      </c>
    </row>
    <row r="232" spans="1:27">
      <c r="A232" s="31" t="s">
        <v>208</v>
      </c>
      <c r="B232" s="32">
        <v>88814</v>
      </c>
      <c r="C232" s="32">
        <v>45722</v>
      </c>
      <c r="D232" s="32">
        <v>43092</v>
      </c>
      <c r="F232" s="34">
        <f t="shared" si="53"/>
        <v>10.081948324537613</v>
      </c>
      <c r="G232" s="103">
        <f t="shared" si="54"/>
        <v>5.1902497499775802</v>
      </c>
      <c r="H232" s="103">
        <f t="shared" si="55"/>
        <v>4.8916985745600341</v>
      </c>
      <c r="J232" s="1">
        <v>1290.8673120295541</v>
      </c>
      <c r="K232" s="37">
        <f t="shared" si="56"/>
        <v>68.80180416092729</v>
      </c>
      <c r="M232" s="32">
        <v>24425</v>
      </c>
      <c r="N232" s="52">
        <v>819</v>
      </c>
      <c r="O232" s="32">
        <v>87995</v>
      </c>
      <c r="P232" s="198">
        <f t="shared" si="52"/>
        <v>0.27757258935166773</v>
      </c>
      <c r="Q232" s="195">
        <f t="shared" si="50"/>
        <v>3.6026612077789149</v>
      </c>
      <c r="R232" s="15">
        <f t="shared" si="51"/>
        <v>80.133060388945751</v>
      </c>
    </row>
    <row r="233" spans="1:27">
      <c r="A233" s="31" t="s">
        <v>207</v>
      </c>
      <c r="B233" s="32">
        <v>115881</v>
      </c>
      <c r="C233" s="32">
        <v>59955</v>
      </c>
      <c r="D233" s="32">
        <v>55926</v>
      </c>
      <c r="E233" s="78"/>
      <c r="F233" s="34">
        <f t="shared" si="53"/>
        <v>13.154528045080092</v>
      </c>
      <c r="G233" s="103">
        <f t="shared" si="54"/>
        <v>6.8059451415053109</v>
      </c>
      <c r="H233" s="103">
        <f t="shared" si="55"/>
        <v>6.3485829035747816</v>
      </c>
      <c r="I233" s="78"/>
      <c r="J233" s="1">
        <v>1344.2378945334981</v>
      </c>
      <c r="K233" s="37">
        <f t="shared" si="56"/>
        <v>86.205723310764967</v>
      </c>
      <c r="L233" s="78"/>
      <c r="M233" s="32">
        <v>31529</v>
      </c>
      <c r="N233" s="32">
        <v>1260</v>
      </c>
      <c r="O233" s="32">
        <v>114621</v>
      </c>
      <c r="P233" s="198">
        <f t="shared" si="52"/>
        <v>0.2750717582292948</v>
      </c>
      <c r="Q233" s="195">
        <f t="shared" si="50"/>
        <v>3.6354150147483271</v>
      </c>
      <c r="R233" s="15">
        <f t="shared" si="51"/>
        <v>81.770750737416364</v>
      </c>
    </row>
    <row r="234" spans="1:27">
      <c r="A234" s="55" t="s">
        <v>206</v>
      </c>
      <c r="B234" s="56">
        <v>53073</v>
      </c>
      <c r="C234" s="56">
        <v>28154</v>
      </c>
      <c r="D234" s="56">
        <v>24919</v>
      </c>
      <c r="E234" s="79"/>
      <c r="F234" s="58">
        <f t="shared" si="53"/>
        <v>6.0247173129032001</v>
      </c>
      <c r="G234" s="82">
        <f t="shared" si="54"/>
        <v>3.1959733052112504</v>
      </c>
      <c r="H234" s="82">
        <f t="shared" si="55"/>
        <v>2.8287440076919497</v>
      </c>
      <c r="I234" s="79"/>
      <c r="J234" s="3">
        <v>794.56872047578997</v>
      </c>
      <c r="K234" s="60">
        <f t="shared" si="56"/>
        <v>66.79472603479752</v>
      </c>
      <c r="L234" s="79"/>
      <c r="M234" s="56">
        <v>14693</v>
      </c>
      <c r="N234" s="81">
        <v>28</v>
      </c>
      <c r="O234" s="56">
        <v>53045</v>
      </c>
      <c r="P234" s="198">
        <f>M234/O234</f>
        <v>0.27699123385804508</v>
      </c>
      <c r="Q234" s="195">
        <f t="shared" si="50"/>
        <v>3.6102225549581433</v>
      </c>
      <c r="R234" s="15">
        <f t="shared" si="51"/>
        <v>80.511127747907153</v>
      </c>
    </row>
    <row r="235" spans="1:27">
      <c r="Q235" s="192"/>
    </row>
    <row r="236" spans="1:27">
      <c r="J236" s="78"/>
      <c r="Q236" s="192"/>
    </row>
    <row r="237" spans="1:27">
      <c r="A237" s="83" t="s">
        <v>87</v>
      </c>
      <c r="J237" s="78"/>
      <c r="Q237" s="192"/>
    </row>
    <row r="238" spans="1:27" ht="29.55" customHeight="1">
      <c r="A238" s="13" t="s">
        <v>157</v>
      </c>
      <c r="B238" s="14"/>
      <c r="C238" s="14"/>
      <c r="D238" s="14"/>
      <c r="E238" s="14"/>
      <c r="F238" s="14"/>
      <c r="G238" s="14"/>
      <c r="H238" s="14"/>
      <c r="I238" s="14"/>
      <c r="K238" s="14"/>
      <c r="L238" s="14"/>
      <c r="M238" s="14"/>
      <c r="N238" s="14"/>
      <c r="O238" s="14"/>
      <c r="P238" s="14"/>
      <c r="Q238" s="192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29.55" customHeight="1">
      <c r="A239" s="210" t="s">
        <v>23</v>
      </c>
      <c r="B239" s="212" t="s">
        <v>0</v>
      </c>
      <c r="C239" s="212"/>
      <c r="D239" s="212"/>
      <c r="E239" s="17"/>
      <c r="F239" s="212" t="s">
        <v>1</v>
      </c>
      <c r="G239" s="212"/>
      <c r="H239" s="212"/>
      <c r="I239" s="17"/>
      <c r="J239" s="100"/>
      <c r="K239" s="17"/>
      <c r="L239" s="17"/>
      <c r="M239" s="17"/>
      <c r="N239" s="17"/>
      <c r="O239" s="17"/>
      <c r="P239" s="17"/>
      <c r="Q239" s="192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25.95" customHeight="1">
      <c r="A240" s="211"/>
      <c r="B240" s="18" t="s">
        <v>2</v>
      </c>
      <c r="C240" s="19" t="s">
        <v>3</v>
      </c>
      <c r="D240" s="19" t="s">
        <v>4</v>
      </c>
      <c r="E240" s="19"/>
      <c r="F240" s="18" t="s">
        <v>2</v>
      </c>
      <c r="G240" s="19" t="s">
        <v>3</v>
      </c>
      <c r="H240" s="19" t="s">
        <v>4</v>
      </c>
      <c r="I240" s="19"/>
      <c r="J240" s="19" t="s">
        <v>406</v>
      </c>
      <c r="K240" s="18" t="s">
        <v>5</v>
      </c>
      <c r="L240" s="18"/>
      <c r="M240" s="18" t="s">
        <v>6</v>
      </c>
      <c r="N240" s="18" t="s">
        <v>7</v>
      </c>
      <c r="O240" s="18" t="s">
        <v>8</v>
      </c>
      <c r="P240" s="18" t="s">
        <v>9</v>
      </c>
      <c r="Q240" s="192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s="30" customFormat="1" ht="25.95" customHeight="1">
      <c r="A241" s="20" t="s">
        <v>144</v>
      </c>
      <c r="B241" s="21">
        <v>564668</v>
      </c>
      <c r="C241" s="21">
        <v>285340</v>
      </c>
      <c r="D241" s="21">
        <v>279328</v>
      </c>
      <c r="E241" s="22"/>
      <c r="F241" s="23">
        <f>G241+H241</f>
        <v>100</v>
      </c>
      <c r="G241" s="102">
        <f>C241/$B$241*100</f>
        <v>50.532348211692536</v>
      </c>
      <c r="H241" s="102">
        <f>D241/$B$241*100</f>
        <v>49.467651788307464</v>
      </c>
      <c r="I241" s="22"/>
      <c r="J241" s="101">
        <f>SUM(J242:J247)</f>
        <v>5196</v>
      </c>
      <c r="K241" s="26">
        <f>B241/J241</f>
        <v>108.67359507313319</v>
      </c>
      <c r="L241" s="27"/>
      <c r="M241" s="21">
        <v>152801</v>
      </c>
      <c r="N241" s="21">
        <v>15579</v>
      </c>
      <c r="O241" s="21">
        <v>549089</v>
      </c>
      <c r="P241" s="198">
        <f>M241/O241</f>
        <v>0.27828093442046736</v>
      </c>
      <c r="Q241" s="195">
        <f t="shared" si="50"/>
        <v>3.5934908802952861</v>
      </c>
      <c r="R241" s="15">
        <f t="shared" si="51"/>
        <v>79.674544014764308</v>
      </c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>
      <c r="A242" s="31" t="s">
        <v>205</v>
      </c>
      <c r="B242" s="32">
        <v>91693</v>
      </c>
      <c r="C242" s="32">
        <v>46956</v>
      </c>
      <c r="D242" s="32">
        <v>44737</v>
      </c>
      <c r="F242" s="34">
        <f t="shared" ref="F242:F247" si="57">G242+H242</f>
        <v>16.238391408757003</v>
      </c>
      <c r="G242" s="103">
        <f t="shared" ref="G242:G247" si="58">C242/$B$241*100</f>
        <v>8.3156828437240993</v>
      </c>
      <c r="H242" s="103">
        <f t="shared" ref="H242:H247" si="59">D242/$B$241*100</f>
        <v>7.9227085650329041</v>
      </c>
      <c r="J242" s="1">
        <v>921.77293227764426</v>
      </c>
      <c r="K242" s="37">
        <f t="shared" ref="K242:K247" si="60">B242/J242</f>
        <v>99.474606803035783</v>
      </c>
      <c r="M242" s="32">
        <v>23992</v>
      </c>
      <c r="N242" s="32">
        <v>1518</v>
      </c>
      <c r="O242" s="32">
        <v>90175</v>
      </c>
      <c r="P242" s="198">
        <f t="shared" ref="P242:P247" si="61">M242/O242</f>
        <v>0.26606043803714996</v>
      </c>
      <c r="Q242" s="195">
        <f t="shared" si="50"/>
        <v>3.7585445148382792</v>
      </c>
      <c r="R242" s="15">
        <f t="shared" si="51"/>
        <v>87.927225741913958</v>
      </c>
    </row>
    <row r="243" spans="1:27">
      <c r="A243" s="31" t="s">
        <v>204</v>
      </c>
      <c r="B243" s="32">
        <v>150198</v>
      </c>
      <c r="C243" s="32">
        <v>76346</v>
      </c>
      <c r="D243" s="32">
        <v>73852</v>
      </c>
      <c r="F243" s="34">
        <f t="shared" si="57"/>
        <v>26.59934687285272</v>
      </c>
      <c r="G243" s="103">
        <f t="shared" si="58"/>
        <v>13.520511167624161</v>
      </c>
      <c r="H243" s="103">
        <f t="shared" si="59"/>
        <v>13.078835705228558</v>
      </c>
      <c r="J243" s="1">
        <v>1428.3668843088353</v>
      </c>
      <c r="K243" s="37">
        <f t="shared" si="60"/>
        <v>105.15365600391841</v>
      </c>
      <c r="M243" s="32">
        <v>41656</v>
      </c>
      <c r="N243" s="32">
        <v>3655</v>
      </c>
      <c r="O243" s="32">
        <v>146543</v>
      </c>
      <c r="P243" s="198">
        <f t="shared" si="61"/>
        <v>0.28425786287983734</v>
      </c>
      <c r="Q243" s="195">
        <f t="shared" si="50"/>
        <v>3.5179325907432304</v>
      </c>
      <c r="R243" s="15">
        <f t="shared" si="51"/>
        <v>75.896629537161516</v>
      </c>
    </row>
    <row r="244" spans="1:27">
      <c r="A244" s="31" t="s">
        <v>203</v>
      </c>
      <c r="B244" s="32">
        <v>68394</v>
      </c>
      <c r="C244" s="32">
        <v>34932</v>
      </c>
      <c r="D244" s="32">
        <v>33462</v>
      </c>
      <c r="F244" s="34">
        <f t="shared" si="57"/>
        <v>12.112250030106186</v>
      </c>
      <c r="G244" s="103">
        <f t="shared" si="58"/>
        <v>6.1862899969539624</v>
      </c>
      <c r="H244" s="103">
        <f t="shared" si="59"/>
        <v>5.925960033152224</v>
      </c>
      <c r="J244" s="1">
        <v>579.59657106576958</v>
      </c>
      <c r="K244" s="37">
        <f t="shared" si="60"/>
        <v>118.00276850195341</v>
      </c>
      <c r="M244" s="32">
        <v>18902</v>
      </c>
      <c r="N244" s="32">
        <v>1702</v>
      </c>
      <c r="O244" s="32">
        <v>66692</v>
      </c>
      <c r="P244" s="198">
        <f t="shared" si="61"/>
        <v>0.28342229952618003</v>
      </c>
      <c r="Q244" s="195">
        <f t="shared" si="50"/>
        <v>3.5283038831869642</v>
      </c>
      <c r="R244" s="15">
        <f t="shared" si="51"/>
        <v>76.415194159348204</v>
      </c>
    </row>
    <row r="245" spans="1:27">
      <c r="A245" s="31" t="s">
        <v>373</v>
      </c>
      <c r="B245" s="32">
        <v>73556</v>
      </c>
      <c r="C245" s="32">
        <v>37663</v>
      </c>
      <c r="D245" s="32">
        <v>35893</v>
      </c>
      <c r="F245" s="34">
        <f t="shared" si="57"/>
        <v>13.026415522041269</v>
      </c>
      <c r="G245" s="103">
        <f t="shared" si="58"/>
        <v>6.6699370249420893</v>
      </c>
      <c r="H245" s="103">
        <f t="shared" si="59"/>
        <v>6.3564784970991797</v>
      </c>
      <c r="J245" s="1">
        <v>938.80611528996997</v>
      </c>
      <c r="K245" s="37">
        <f t="shared" si="60"/>
        <v>78.350576122185444</v>
      </c>
      <c r="M245" s="32">
        <v>19910</v>
      </c>
      <c r="N245" s="32">
        <v>1586</v>
      </c>
      <c r="O245" s="32">
        <v>71970</v>
      </c>
      <c r="P245" s="198">
        <f t="shared" si="61"/>
        <v>0.27664304571349174</v>
      </c>
      <c r="Q245" s="195">
        <f t="shared" si="50"/>
        <v>3.6147664490205926</v>
      </c>
      <c r="R245" s="15">
        <f t="shared" si="51"/>
        <v>80.738322451029632</v>
      </c>
    </row>
    <row r="246" spans="1:27">
      <c r="A246" s="31" t="s">
        <v>317</v>
      </c>
      <c r="B246" s="89">
        <v>93608</v>
      </c>
      <c r="C246" s="89">
        <v>46417</v>
      </c>
      <c r="D246" s="89">
        <v>47191</v>
      </c>
      <c r="E246" s="78"/>
      <c r="F246" s="34">
        <f t="shared" si="57"/>
        <v>16.577528742553149</v>
      </c>
      <c r="G246" s="103">
        <f t="shared" si="58"/>
        <v>8.2202285236634633</v>
      </c>
      <c r="H246" s="103">
        <f t="shared" si="59"/>
        <v>8.3573002188896837</v>
      </c>
      <c r="I246" s="78"/>
      <c r="J246" s="1">
        <v>839.08397399272019</v>
      </c>
      <c r="K246" s="37">
        <f t="shared" si="60"/>
        <v>111.55975194541391</v>
      </c>
      <c r="L246" s="78"/>
      <c r="M246" s="89">
        <v>25845</v>
      </c>
      <c r="N246" s="89">
        <v>3833</v>
      </c>
      <c r="O246" s="89">
        <v>89775</v>
      </c>
      <c r="P246" s="198">
        <f t="shared" si="61"/>
        <v>0.28788638262322475</v>
      </c>
      <c r="Q246" s="195">
        <f t="shared" si="50"/>
        <v>3.473592571096924</v>
      </c>
      <c r="R246" s="15">
        <f t="shared" si="51"/>
        <v>73.679628554846204</v>
      </c>
    </row>
    <row r="247" spans="1:27">
      <c r="A247" s="55" t="s">
        <v>318</v>
      </c>
      <c r="B247" s="56">
        <v>87219</v>
      </c>
      <c r="C247" s="56">
        <v>43026</v>
      </c>
      <c r="D247" s="56">
        <v>44193</v>
      </c>
      <c r="E247" s="79"/>
      <c r="F247" s="58">
        <f t="shared" si="57"/>
        <v>15.446067423689673</v>
      </c>
      <c r="G247" s="82">
        <f t="shared" si="58"/>
        <v>7.6196986547847585</v>
      </c>
      <c r="H247" s="82">
        <f t="shared" si="59"/>
        <v>7.8263687689049135</v>
      </c>
      <c r="I247" s="79"/>
      <c r="J247" s="3">
        <v>488.37352306506085</v>
      </c>
      <c r="K247" s="60">
        <f t="shared" si="60"/>
        <v>178.59076276823617</v>
      </c>
      <c r="L247" s="79"/>
      <c r="M247" s="56">
        <v>22496</v>
      </c>
      <c r="N247" s="56">
        <v>3285</v>
      </c>
      <c r="O247" s="56">
        <v>83934</v>
      </c>
      <c r="P247" s="198">
        <f t="shared" si="61"/>
        <v>0.26802011103962636</v>
      </c>
      <c r="Q247" s="195">
        <f t="shared" si="50"/>
        <v>3.7310633001422473</v>
      </c>
      <c r="R247" s="15">
        <f t="shared" si="51"/>
        <v>86.553165007112369</v>
      </c>
    </row>
    <row r="248" spans="1:27">
      <c r="Q248" s="192"/>
    </row>
    <row r="249" spans="1:27">
      <c r="J249" s="78"/>
      <c r="Q249" s="192"/>
    </row>
    <row r="250" spans="1:27">
      <c r="J250" s="78"/>
      <c r="Q250" s="192"/>
    </row>
    <row r="251" spans="1:27">
      <c r="A251" s="78" t="s">
        <v>122</v>
      </c>
      <c r="Q251" s="192"/>
    </row>
    <row r="252" spans="1:27" ht="29.55" customHeight="1">
      <c r="A252" s="13" t="s">
        <v>157</v>
      </c>
      <c r="B252" s="14"/>
      <c r="C252" s="14"/>
      <c r="D252" s="14"/>
      <c r="E252" s="14"/>
      <c r="F252" s="14"/>
      <c r="G252" s="14"/>
      <c r="H252" s="14"/>
      <c r="I252" s="14"/>
      <c r="K252" s="14"/>
      <c r="L252" s="14"/>
      <c r="M252" s="14"/>
      <c r="N252" s="14"/>
      <c r="O252" s="14"/>
      <c r="P252" s="14"/>
      <c r="Q252" s="192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29.55" customHeight="1">
      <c r="A253" s="210" t="s">
        <v>143</v>
      </c>
      <c r="B253" s="212" t="s">
        <v>0</v>
      </c>
      <c r="C253" s="212"/>
      <c r="D253" s="212"/>
      <c r="E253" s="17"/>
      <c r="F253" s="212" t="s">
        <v>1</v>
      </c>
      <c r="G253" s="212"/>
      <c r="H253" s="212"/>
      <c r="I253" s="17"/>
      <c r="J253" s="100"/>
      <c r="K253" s="17"/>
      <c r="L253" s="17"/>
      <c r="M253" s="17"/>
      <c r="N253" s="17"/>
      <c r="O253" s="17"/>
      <c r="P253" s="17"/>
      <c r="Q253" s="192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30" customHeight="1">
      <c r="A254" s="211"/>
      <c r="B254" s="18" t="s">
        <v>2</v>
      </c>
      <c r="C254" s="19" t="s">
        <v>3</v>
      </c>
      <c r="D254" s="19" t="s">
        <v>4</v>
      </c>
      <c r="E254" s="19"/>
      <c r="F254" s="18" t="s">
        <v>2</v>
      </c>
      <c r="G254" s="19" t="s">
        <v>3</v>
      </c>
      <c r="H254" s="19" t="s">
        <v>4</v>
      </c>
      <c r="I254" s="19"/>
      <c r="J254" s="19" t="s">
        <v>406</v>
      </c>
      <c r="K254" s="18" t="s">
        <v>5</v>
      </c>
      <c r="L254" s="18"/>
      <c r="M254" s="18" t="s">
        <v>6</v>
      </c>
      <c r="N254" s="18" t="s">
        <v>7</v>
      </c>
      <c r="O254" s="18" t="s">
        <v>8</v>
      </c>
      <c r="P254" s="18" t="s">
        <v>9</v>
      </c>
      <c r="Q254" s="192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s="30" customFormat="1" ht="25.95" customHeight="1">
      <c r="A255" s="20" t="s">
        <v>159</v>
      </c>
      <c r="B255" s="21">
        <v>1208649</v>
      </c>
      <c r="C255" s="21">
        <v>596676</v>
      </c>
      <c r="D255" s="21">
        <v>611973</v>
      </c>
      <c r="E255" s="22"/>
      <c r="F255" s="23">
        <f>G255+H255</f>
        <v>100</v>
      </c>
      <c r="G255" s="102">
        <f>C255/$B$255*100</f>
        <v>49.36718600685559</v>
      </c>
      <c r="H255" s="102">
        <f>D255/$B$255*100</f>
        <v>50.63281399314441</v>
      </c>
      <c r="I255" s="22"/>
      <c r="J255" s="93">
        <f>SUM(J256:J267)</f>
        <v>11113</v>
      </c>
      <c r="K255" s="37">
        <f>B255/J255</f>
        <v>108.75992081346172</v>
      </c>
      <c r="L255" s="27"/>
      <c r="M255" s="21">
        <v>317994</v>
      </c>
      <c r="N255" s="21">
        <v>33819</v>
      </c>
      <c r="O255" s="21">
        <v>1174830</v>
      </c>
      <c r="P255" s="198">
        <f t="shared" ref="P255:P266" si="62">M255/O255</f>
        <v>0.27067235259569472</v>
      </c>
      <c r="Q255" s="195">
        <f t="shared" si="50"/>
        <v>3.694503669880564</v>
      </c>
      <c r="R255" s="15">
        <f t="shared" si="51"/>
        <v>84.725183494028187</v>
      </c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>
      <c r="A256" s="31" t="s">
        <v>201</v>
      </c>
      <c r="B256" s="32">
        <v>47913</v>
      </c>
      <c r="C256" s="32">
        <v>25522</v>
      </c>
      <c r="D256" s="32">
        <v>22391</v>
      </c>
      <c r="F256" s="34">
        <f t="shared" ref="F256:F267" si="63">G256+H256</f>
        <v>3.9641781857263769</v>
      </c>
      <c r="G256" s="103">
        <f t="shared" ref="G256:G267" si="64">C256/$B$255*100</f>
        <v>2.1116138763197587</v>
      </c>
      <c r="H256" s="103">
        <f t="shared" ref="H256:H267" si="65">D256/$B$255*100</f>
        <v>1.8525643094066184</v>
      </c>
      <c r="J256" s="1">
        <v>369.12742935719785</v>
      </c>
      <c r="K256" s="37">
        <f t="shared" ref="K256:K267" si="66">B256/J256</f>
        <v>129.80070346827426</v>
      </c>
      <c r="M256" s="32">
        <v>12199</v>
      </c>
      <c r="N256" s="52">
        <v>748</v>
      </c>
      <c r="O256" s="32">
        <v>47165</v>
      </c>
      <c r="P256" s="198">
        <f t="shared" si="62"/>
        <v>0.25864518180854446</v>
      </c>
      <c r="Q256" s="195">
        <f t="shared" si="50"/>
        <v>3.8663005164357735</v>
      </c>
      <c r="R256" s="15">
        <f t="shared" si="51"/>
        <v>93.31502582178868</v>
      </c>
    </row>
    <row r="257" spans="1:27">
      <c r="A257" s="31" t="s">
        <v>200</v>
      </c>
      <c r="B257" s="32">
        <v>112702</v>
      </c>
      <c r="C257" s="32">
        <v>55108</v>
      </c>
      <c r="D257" s="32">
        <v>57594</v>
      </c>
      <c r="F257" s="34">
        <f t="shared" si="63"/>
        <v>9.3246260907840082</v>
      </c>
      <c r="G257" s="103">
        <f t="shared" si="64"/>
        <v>4.559470946486532</v>
      </c>
      <c r="H257" s="103">
        <f t="shared" si="65"/>
        <v>4.7651551442974762</v>
      </c>
      <c r="J257" s="1">
        <v>1194.4182379337244</v>
      </c>
      <c r="K257" s="37">
        <f t="shared" si="66"/>
        <v>94.357233019957945</v>
      </c>
      <c r="M257" s="32">
        <v>30496</v>
      </c>
      <c r="N257" s="32">
        <v>2552</v>
      </c>
      <c r="O257" s="32">
        <v>110150</v>
      </c>
      <c r="P257" s="198">
        <f t="shared" si="62"/>
        <v>0.27685882886972313</v>
      </c>
      <c r="Q257" s="195">
        <f t="shared" si="50"/>
        <v>3.6119491080797483</v>
      </c>
      <c r="R257" s="15">
        <f t="shared" si="51"/>
        <v>80.597455403987425</v>
      </c>
    </row>
    <row r="258" spans="1:27">
      <c r="A258" s="31" t="s">
        <v>199</v>
      </c>
      <c r="B258" s="32">
        <v>67899</v>
      </c>
      <c r="C258" s="32">
        <v>33336</v>
      </c>
      <c r="D258" s="32">
        <v>34563</v>
      </c>
      <c r="F258" s="34">
        <f t="shared" si="63"/>
        <v>5.6177599948372112</v>
      </c>
      <c r="G258" s="103">
        <f t="shared" si="64"/>
        <v>2.7581208440167493</v>
      </c>
      <c r="H258" s="103">
        <f t="shared" si="65"/>
        <v>2.8596391508204615</v>
      </c>
      <c r="J258" s="1">
        <v>541.10520084702125</v>
      </c>
      <c r="K258" s="37">
        <f t="shared" si="66"/>
        <v>125.4820687247397</v>
      </c>
      <c r="M258" s="32">
        <v>18224</v>
      </c>
      <c r="N258" s="32">
        <v>1392</v>
      </c>
      <c r="O258" s="32">
        <v>66507</v>
      </c>
      <c r="P258" s="198">
        <f t="shared" si="62"/>
        <v>0.2740162689641692</v>
      </c>
      <c r="Q258" s="195">
        <f t="shared" si="50"/>
        <v>3.649418349429324</v>
      </c>
      <c r="R258" s="15">
        <f t="shared" si="51"/>
        <v>82.470917471466208</v>
      </c>
    </row>
    <row r="259" spans="1:27">
      <c r="A259" s="31" t="s">
        <v>198</v>
      </c>
      <c r="B259" s="32">
        <v>193595</v>
      </c>
      <c r="C259" s="32">
        <v>96358</v>
      </c>
      <c r="D259" s="32">
        <v>97237</v>
      </c>
      <c r="F259" s="34">
        <f t="shared" si="63"/>
        <v>16.017470746262976</v>
      </c>
      <c r="G259" s="103">
        <f t="shared" si="64"/>
        <v>7.9723724588362712</v>
      </c>
      <c r="H259" s="103">
        <f t="shared" si="65"/>
        <v>8.0450982874267059</v>
      </c>
      <c r="J259" s="1">
        <v>505.54525631122902</v>
      </c>
      <c r="K259" s="37">
        <f t="shared" si="66"/>
        <v>382.94296619968094</v>
      </c>
      <c r="M259" s="32">
        <v>56571</v>
      </c>
      <c r="N259" s="32">
        <v>8564</v>
      </c>
      <c r="O259" s="32">
        <v>185031</v>
      </c>
      <c r="P259" s="198">
        <f t="shared" si="62"/>
        <v>0.30573795742335069</v>
      </c>
      <c r="Q259" s="195">
        <f t="shared" ref="Q259:Q322" si="67">O259/M259</f>
        <v>3.2707747785968078</v>
      </c>
      <c r="R259" s="15">
        <f t="shared" si="51"/>
        <v>63.538738929840378</v>
      </c>
    </row>
    <row r="260" spans="1:27">
      <c r="A260" s="31" t="s">
        <v>319</v>
      </c>
      <c r="B260" s="32">
        <v>136022</v>
      </c>
      <c r="C260" s="32">
        <v>67251</v>
      </c>
      <c r="D260" s="32">
        <v>68771</v>
      </c>
      <c r="F260" s="34">
        <f t="shared" si="63"/>
        <v>11.254053079099059</v>
      </c>
      <c r="G260" s="103">
        <f t="shared" si="64"/>
        <v>5.5641464147159345</v>
      </c>
      <c r="H260" s="103">
        <f t="shared" si="65"/>
        <v>5.6899066643831251</v>
      </c>
      <c r="J260" s="1">
        <v>1031.0467574964298</v>
      </c>
      <c r="K260" s="37">
        <f t="shared" si="66"/>
        <v>131.92612169237242</v>
      </c>
      <c r="M260" s="32">
        <v>37104</v>
      </c>
      <c r="N260" s="32">
        <v>6202</v>
      </c>
      <c r="O260" s="32">
        <v>129820</v>
      </c>
      <c r="P260" s="198">
        <f t="shared" si="62"/>
        <v>0.28581112309351409</v>
      </c>
      <c r="Q260" s="195">
        <f t="shared" si="67"/>
        <v>3.4988141440275982</v>
      </c>
      <c r="R260" s="15">
        <f t="shared" si="51"/>
        <v>74.940707201379894</v>
      </c>
    </row>
    <row r="261" spans="1:27">
      <c r="A261" s="31" t="s">
        <v>197</v>
      </c>
      <c r="B261" s="32">
        <v>106252</v>
      </c>
      <c r="C261" s="32">
        <v>50163</v>
      </c>
      <c r="D261" s="32">
        <v>56089</v>
      </c>
      <c r="F261" s="34">
        <f t="shared" si="63"/>
        <v>8.7909723997620475</v>
      </c>
      <c r="G261" s="103">
        <f t="shared" si="64"/>
        <v>4.1503364500363631</v>
      </c>
      <c r="H261" s="103">
        <f t="shared" si="65"/>
        <v>4.6406359497256853</v>
      </c>
      <c r="J261" s="1">
        <v>395.65242071862531</v>
      </c>
      <c r="K261" s="37">
        <f t="shared" si="66"/>
        <v>268.5488434697657</v>
      </c>
      <c r="M261" s="32">
        <v>32392</v>
      </c>
      <c r="N261" s="32">
        <v>4308</v>
      </c>
      <c r="O261" s="32">
        <v>101944</v>
      </c>
      <c r="P261" s="198">
        <f t="shared" si="62"/>
        <v>0.3177430746292082</v>
      </c>
      <c r="Q261" s="195">
        <f t="shared" si="67"/>
        <v>3.1471968387256113</v>
      </c>
      <c r="R261" s="15">
        <f t="shared" si="51"/>
        <v>57.35984193628056</v>
      </c>
    </row>
    <row r="262" spans="1:27">
      <c r="A262" s="31" t="s">
        <v>196</v>
      </c>
      <c r="B262" s="32">
        <v>49464</v>
      </c>
      <c r="C262" s="32">
        <v>23593</v>
      </c>
      <c r="D262" s="32">
        <v>25871</v>
      </c>
      <c r="F262" s="34">
        <f t="shared" si="63"/>
        <v>4.0925032825907275</v>
      </c>
      <c r="G262" s="103">
        <f t="shared" si="64"/>
        <v>1.9520141910513309</v>
      </c>
      <c r="H262" s="103">
        <f t="shared" si="65"/>
        <v>2.1404890915393966</v>
      </c>
      <c r="J262" s="1">
        <v>452.37383744093813</v>
      </c>
      <c r="K262" s="37">
        <f t="shared" si="66"/>
        <v>109.34319340794772</v>
      </c>
      <c r="M262" s="32">
        <v>13949</v>
      </c>
      <c r="N262" s="52">
        <v>670</v>
      </c>
      <c r="O262" s="32">
        <v>48794</v>
      </c>
      <c r="P262" s="198">
        <f t="shared" si="62"/>
        <v>0.28587531253842685</v>
      </c>
      <c r="Q262" s="195">
        <f t="shared" si="67"/>
        <v>3.4980285325112912</v>
      </c>
      <c r="R262" s="15">
        <f t="shared" si="51"/>
        <v>74.901426625564568</v>
      </c>
    </row>
    <row r="263" spans="1:27">
      <c r="A263" s="31" t="s">
        <v>320</v>
      </c>
      <c r="B263" s="32">
        <v>108388</v>
      </c>
      <c r="C263" s="32">
        <v>52567</v>
      </c>
      <c r="D263" s="32">
        <v>55821</v>
      </c>
      <c r="F263" s="34">
        <f t="shared" si="63"/>
        <v>8.9676986453469958</v>
      </c>
      <c r="G263" s="103">
        <f t="shared" si="64"/>
        <v>4.3492362133257876</v>
      </c>
      <c r="H263" s="103">
        <f t="shared" si="65"/>
        <v>4.6184624320212073</v>
      </c>
      <c r="J263" s="1">
        <v>725.36708135055414</v>
      </c>
      <c r="K263" s="37">
        <f t="shared" si="66"/>
        <v>149.42503290636432</v>
      </c>
      <c r="M263" s="32">
        <v>27380</v>
      </c>
      <c r="N263" s="32">
        <v>1981</v>
      </c>
      <c r="O263" s="32">
        <v>106407</v>
      </c>
      <c r="P263" s="198">
        <f t="shared" si="62"/>
        <v>0.25731389852171382</v>
      </c>
      <c r="Q263" s="195">
        <f t="shared" si="67"/>
        <v>3.8863038714390066</v>
      </c>
      <c r="R263" s="15">
        <f t="shared" ref="R263:R326" si="68">((Q263/2)*100)-100</f>
        <v>94.315193571950317</v>
      </c>
    </row>
    <row r="264" spans="1:27">
      <c r="A264" s="31" t="s">
        <v>374</v>
      </c>
      <c r="B264" s="32">
        <v>117909</v>
      </c>
      <c r="C264" s="32">
        <v>58623</v>
      </c>
      <c r="D264" s="32">
        <v>59286</v>
      </c>
      <c r="F264" s="34">
        <f t="shared" si="63"/>
        <v>9.7554376829004958</v>
      </c>
      <c r="G264" s="103">
        <f t="shared" si="64"/>
        <v>4.8502915238419098</v>
      </c>
      <c r="H264" s="103">
        <f t="shared" si="65"/>
        <v>4.9051461590585852</v>
      </c>
      <c r="J264" s="1">
        <v>860.35678852320393</v>
      </c>
      <c r="K264" s="37">
        <f t="shared" si="66"/>
        <v>137.04663178445995</v>
      </c>
      <c r="M264" s="32">
        <v>24441</v>
      </c>
      <c r="N264" s="32">
        <v>2323</v>
      </c>
      <c r="O264" s="32">
        <v>115586</v>
      </c>
      <c r="P264" s="198">
        <f t="shared" si="62"/>
        <v>0.21145294412818161</v>
      </c>
      <c r="Q264" s="195">
        <f t="shared" si="67"/>
        <v>4.7291845669162473</v>
      </c>
      <c r="R264" s="15">
        <f t="shared" si="68"/>
        <v>136.45922834581236</v>
      </c>
    </row>
    <row r="265" spans="1:27">
      <c r="A265" s="31" t="s">
        <v>375</v>
      </c>
      <c r="B265" s="32">
        <v>115568</v>
      </c>
      <c r="C265" s="32">
        <v>58382</v>
      </c>
      <c r="D265" s="32">
        <v>57186</v>
      </c>
      <c r="E265" s="78"/>
      <c r="F265" s="34">
        <f t="shared" si="63"/>
        <v>9.5617503510117494</v>
      </c>
      <c r="G265" s="103">
        <f t="shared" si="64"/>
        <v>4.8303519053091506</v>
      </c>
      <c r="H265" s="103">
        <f t="shared" si="65"/>
        <v>4.7313984457025979</v>
      </c>
      <c r="I265" s="78"/>
      <c r="J265" s="1">
        <v>1897.5869808929099</v>
      </c>
      <c r="K265" s="37">
        <f t="shared" si="66"/>
        <v>60.902610085161662</v>
      </c>
      <c r="L265" s="78"/>
      <c r="M265" s="32">
        <v>27476</v>
      </c>
      <c r="N265" s="32">
        <v>2125</v>
      </c>
      <c r="O265" s="32">
        <v>113443</v>
      </c>
      <c r="P265" s="198">
        <f t="shared" si="62"/>
        <v>0.2422009291009582</v>
      </c>
      <c r="Q265" s="195">
        <f t="shared" si="67"/>
        <v>4.1288033192604452</v>
      </c>
      <c r="R265" s="15">
        <f t="shared" si="68"/>
        <v>106.44016596302225</v>
      </c>
    </row>
    <row r="266" spans="1:27">
      <c r="A266" s="31" t="s">
        <v>376</v>
      </c>
      <c r="B266" s="32">
        <v>124758</v>
      </c>
      <c r="C266" s="32">
        <v>60960</v>
      </c>
      <c r="D266" s="32">
        <v>63798</v>
      </c>
      <c r="E266" s="78"/>
      <c r="F266" s="34">
        <f t="shared" si="63"/>
        <v>10.322103439460092</v>
      </c>
      <c r="G266" s="103">
        <f t="shared" si="64"/>
        <v>5.043647907705215</v>
      </c>
      <c r="H266" s="103">
        <f t="shared" si="65"/>
        <v>5.2784555317548767</v>
      </c>
      <c r="I266" s="78"/>
      <c r="J266" s="1">
        <v>1067.3083106291269</v>
      </c>
      <c r="K266" s="37">
        <f t="shared" si="66"/>
        <v>116.89031066052615</v>
      </c>
      <c r="L266" s="78"/>
      <c r="M266" s="32">
        <v>30757</v>
      </c>
      <c r="N266" s="32">
        <v>2782</v>
      </c>
      <c r="O266" s="32">
        <v>121976</v>
      </c>
      <c r="P266" s="198">
        <f t="shared" si="62"/>
        <v>0.25215616186790846</v>
      </c>
      <c r="Q266" s="195">
        <f t="shared" si="67"/>
        <v>3.965796404070618</v>
      </c>
      <c r="R266" s="15">
        <f t="shared" si="68"/>
        <v>98.289820203530894</v>
      </c>
    </row>
    <row r="267" spans="1:27">
      <c r="A267" s="55" t="s">
        <v>377</v>
      </c>
      <c r="B267" s="56">
        <v>28179</v>
      </c>
      <c r="C267" s="56">
        <v>14813</v>
      </c>
      <c r="D267" s="56">
        <v>13366</v>
      </c>
      <c r="E267" s="79"/>
      <c r="F267" s="58">
        <f t="shared" si="63"/>
        <v>2.331446102218262</v>
      </c>
      <c r="G267" s="82">
        <f t="shared" si="64"/>
        <v>1.2255832752105864</v>
      </c>
      <c r="H267" s="82">
        <f t="shared" si="65"/>
        <v>1.1058628270076756</v>
      </c>
      <c r="I267" s="79"/>
      <c r="J267" s="3">
        <v>2073.1116984990394</v>
      </c>
      <c r="K267" s="60">
        <f t="shared" si="66"/>
        <v>13.592610576845411</v>
      </c>
      <c r="L267" s="79"/>
      <c r="M267" s="56">
        <v>7005</v>
      </c>
      <c r="N267" s="81">
        <v>172</v>
      </c>
      <c r="O267" s="56">
        <v>28007</v>
      </c>
      <c r="P267" s="198">
        <f>M267/O267</f>
        <v>0.25011604241796692</v>
      </c>
      <c r="Q267" s="195">
        <f t="shared" si="67"/>
        <v>3.998144182726624</v>
      </c>
      <c r="R267" s="15">
        <f t="shared" si="68"/>
        <v>99.907209136331204</v>
      </c>
    </row>
    <row r="268" spans="1:27">
      <c r="J268" s="78"/>
      <c r="Q268" s="192"/>
    </row>
    <row r="269" spans="1:27">
      <c r="J269" s="78"/>
      <c r="Q269" s="192"/>
    </row>
    <row r="270" spans="1:27">
      <c r="A270" s="83" t="s">
        <v>141</v>
      </c>
      <c r="J270" s="78"/>
      <c r="Q270" s="192"/>
    </row>
    <row r="271" spans="1:27" ht="29.55" customHeight="1">
      <c r="A271" s="13" t="s">
        <v>157</v>
      </c>
      <c r="B271" s="14"/>
      <c r="C271" s="14"/>
      <c r="D271" s="14"/>
      <c r="E271" s="14"/>
      <c r="F271" s="14"/>
      <c r="G271" s="14"/>
      <c r="H271" s="14"/>
      <c r="I271" s="14"/>
      <c r="J271" s="78"/>
      <c r="K271" s="14"/>
      <c r="L271" s="14"/>
      <c r="M271" s="14"/>
      <c r="N271" s="14"/>
      <c r="O271" s="14"/>
      <c r="P271" s="14"/>
      <c r="Q271" s="192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29.55" customHeight="1">
      <c r="A272" s="210" t="s">
        <v>23</v>
      </c>
      <c r="B272" s="212" t="s">
        <v>0</v>
      </c>
      <c r="C272" s="212"/>
      <c r="D272" s="212"/>
      <c r="E272" s="17"/>
      <c r="F272" s="212" t="s">
        <v>1</v>
      </c>
      <c r="G272" s="212"/>
      <c r="H272" s="212"/>
      <c r="I272" s="17"/>
      <c r="J272" s="100"/>
      <c r="K272" s="17"/>
      <c r="L272" s="17"/>
      <c r="M272" s="17"/>
      <c r="N272" s="17"/>
      <c r="O272" s="17"/>
      <c r="P272" s="17"/>
      <c r="Q272" s="192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33.6" customHeight="1">
      <c r="A273" s="211"/>
      <c r="B273" s="67" t="s">
        <v>2</v>
      </c>
      <c r="C273" s="68" t="s">
        <v>3</v>
      </c>
      <c r="D273" s="68" t="s">
        <v>4</v>
      </c>
      <c r="E273" s="68"/>
      <c r="F273" s="67" t="s">
        <v>2</v>
      </c>
      <c r="G273" s="68" t="s">
        <v>3</v>
      </c>
      <c r="H273" s="68" t="s">
        <v>4</v>
      </c>
      <c r="I273" s="68"/>
      <c r="J273" s="68" t="s">
        <v>406</v>
      </c>
      <c r="K273" s="67" t="s">
        <v>5</v>
      </c>
      <c r="L273" s="67"/>
      <c r="M273" s="67" t="s">
        <v>6</v>
      </c>
      <c r="N273" s="67" t="s">
        <v>7</v>
      </c>
      <c r="O273" s="67" t="s">
        <v>8</v>
      </c>
      <c r="P273" s="67" t="s">
        <v>9</v>
      </c>
      <c r="Q273" s="192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s="30" customFormat="1">
      <c r="A274" s="107" t="s">
        <v>159</v>
      </c>
      <c r="B274" s="21">
        <v>1203400</v>
      </c>
      <c r="C274" s="21">
        <v>603136</v>
      </c>
      <c r="D274" s="21">
        <v>600264</v>
      </c>
      <c r="F274" s="23">
        <f>G274+H274</f>
        <v>100</v>
      </c>
      <c r="G274" s="94">
        <f>C274/$B$274*100</f>
        <v>50.119328569054346</v>
      </c>
      <c r="H274" s="94">
        <f>D274/$B$274*100</f>
        <v>49.880671430945654</v>
      </c>
      <c r="J274" s="101">
        <f>SUM(J275:J285)</f>
        <v>23248.28</v>
      </c>
      <c r="K274" s="71">
        <f>B274/J274</f>
        <v>51.762969131479835</v>
      </c>
      <c r="M274" s="21">
        <v>288725</v>
      </c>
      <c r="N274" s="21">
        <v>18766</v>
      </c>
      <c r="O274" s="21">
        <v>1184634</v>
      </c>
      <c r="P274" s="198">
        <f>M274/O274</f>
        <v>0.24372506613857106</v>
      </c>
      <c r="Q274" s="195">
        <f t="shared" si="67"/>
        <v>4.1029838081219152</v>
      </c>
      <c r="R274" s="15">
        <f t="shared" si="68"/>
        <v>105.14919040609576</v>
      </c>
    </row>
    <row r="275" spans="1:27">
      <c r="A275" s="31" t="s">
        <v>378</v>
      </c>
      <c r="B275" s="32">
        <v>114642</v>
      </c>
      <c r="C275" s="32">
        <v>57112</v>
      </c>
      <c r="D275" s="32">
        <v>57530</v>
      </c>
      <c r="F275" s="34">
        <f t="shared" ref="F275:F285" si="69">G275+H275</f>
        <v>9.5265082266910426</v>
      </c>
      <c r="G275" s="96">
        <f t="shared" ref="G275:G285" si="70">C275/$B$274*100</f>
        <v>4.7458866544789764</v>
      </c>
      <c r="H275" s="96">
        <f t="shared" ref="H275:H285" si="71">D275/$B$274*100</f>
        <v>4.7806215722120662</v>
      </c>
      <c r="J275" s="1">
        <v>913.27510654644618</v>
      </c>
      <c r="K275" s="73">
        <f t="shared" ref="K275:K285" si="72">B275/J275</f>
        <v>125.52844063988476</v>
      </c>
      <c r="M275" s="32">
        <v>29572</v>
      </c>
      <c r="N275" s="32">
        <v>2434</v>
      </c>
      <c r="O275" s="32">
        <v>112208</v>
      </c>
      <c r="P275" s="198">
        <f t="shared" ref="P275:P285" si="73">M275/O275</f>
        <v>0.26354627121060886</v>
      </c>
      <c r="Q275" s="195">
        <f t="shared" si="67"/>
        <v>3.7944001082104695</v>
      </c>
      <c r="R275" s="15">
        <f t="shared" si="68"/>
        <v>89.72000541052347</v>
      </c>
    </row>
    <row r="276" spans="1:27">
      <c r="A276" s="31" t="s">
        <v>379</v>
      </c>
      <c r="B276" s="32">
        <v>243335</v>
      </c>
      <c r="C276" s="32">
        <v>118699</v>
      </c>
      <c r="D276" s="32">
        <v>124636</v>
      </c>
      <c r="F276" s="34">
        <f t="shared" si="69"/>
        <v>20.220624896127639</v>
      </c>
      <c r="G276" s="96">
        <f t="shared" si="70"/>
        <v>9.8636363636363633</v>
      </c>
      <c r="H276" s="96">
        <f t="shared" si="71"/>
        <v>10.356988532491275</v>
      </c>
      <c r="J276" s="1">
        <v>639.3832028828059</v>
      </c>
      <c r="K276" s="73">
        <f t="shared" si="72"/>
        <v>380.57771756103119</v>
      </c>
      <c r="M276" s="32">
        <v>66991</v>
      </c>
      <c r="N276" s="32">
        <v>3848</v>
      </c>
      <c r="O276" s="32">
        <v>239487</v>
      </c>
      <c r="P276" s="198">
        <f t="shared" si="73"/>
        <v>0.27972708330723589</v>
      </c>
      <c r="Q276" s="195">
        <f t="shared" si="67"/>
        <v>3.5749130480213762</v>
      </c>
      <c r="R276" s="15">
        <f t="shared" si="68"/>
        <v>78.74565240106881</v>
      </c>
    </row>
    <row r="277" spans="1:27">
      <c r="A277" s="31" t="s">
        <v>380</v>
      </c>
      <c r="B277" s="32">
        <v>56468</v>
      </c>
      <c r="C277" s="32">
        <v>28744</v>
      </c>
      <c r="D277" s="32">
        <v>27724</v>
      </c>
      <c r="F277" s="34">
        <f t="shared" si="69"/>
        <v>4.6923716137610105</v>
      </c>
      <c r="G277" s="96">
        <f t="shared" si="70"/>
        <v>2.3885657304304471</v>
      </c>
      <c r="H277" s="96">
        <f t="shared" si="71"/>
        <v>2.3038058833305635</v>
      </c>
      <c r="J277" s="1">
        <v>1376.1996272708468</v>
      </c>
      <c r="K277" s="73">
        <f t="shared" si="72"/>
        <v>41.031837882402407</v>
      </c>
      <c r="M277" s="32">
        <v>13986</v>
      </c>
      <c r="N277" s="32">
        <v>1041</v>
      </c>
      <c r="O277" s="32">
        <v>55427</v>
      </c>
      <c r="P277" s="198">
        <f t="shared" si="73"/>
        <v>0.25233189600736106</v>
      </c>
      <c r="Q277" s="195">
        <f t="shared" si="67"/>
        <v>3.9630344630344632</v>
      </c>
      <c r="R277" s="15">
        <f t="shared" si="68"/>
        <v>98.151723151723161</v>
      </c>
    </row>
    <row r="278" spans="1:27">
      <c r="A278" s="31" t="s">
        <v>381</v>
      </c>
      <c r="B278" s="32">
        <v>102529</v>
      </c>
      <c r="C278" s="32">
        <v>50248</v>
      </c>
      <c r="D278" s="32">
        <v>52281</v>
      </c>
      <c r="F278" s="34">
        <f t="shared" si="69"/>
        <v>8.5199434934352674</v>
      </c>
      <c r="G278" s="96">
        <f t="shared" si="70"/>
        <v>4.1755027422303472</v>
      </c>
      <c r="H278" s="96">
        <f t="shared" si="71"/>
        <v>4.3444407512049192</v>
      </c>
      <c r="J278" s="1">
        <v>419.96632390615298</v>
      </c>
      <c r="K278" s="73">
        <f t="shared" si="72"/>
        <v>244.1362417975958</v>
      </c>
      <c r="M278" s="32">
        <v>25672</v>
      </c>
      <c r="N278" s="32">
        <v>2731</v>
      </c>
      <c r="O278" s="32">
        <v>99798</v>
      </c>
      <c r="P278" s="198">
        <f t="shared" si="73"/>
        <v>0.25723962404056194</v>
      </c>
      <c r="Q278" s="195">
        <f t="shared" si="67"/>
        <v>3.8874259894047989</v>
      </c>
      <c r="R278" s="15">
        <f t="shared" si="68"/>
        <v>94.371299470239933</v>
      </c>
    </row>
    <row r="279" spans="1:27">
      <c r="A279" s="31" t="s">
        <v>382</v>
      </c>
      <c r="B279" s="32">
        <v>144947</v>
      </c>
      <c r="C279" s="32">
        <v>72993</v>
      </c>
      <c r="D279" s="32">
        <v>71954</v>
      </c>
      <c r="F279" s="34">
        <f t="shared" si="69"/>
        <v>12.044789762340038</v>
      </c>
      <c r="G279" s="96">
        <f t="shared" si="70"/>
        <v>6.0655642346684395</v>
      </c>
      <c r="H279" s="96">
        <f t="shared" si="71"/>
        <v>5.9792255276715975</v>
      </c>
      <c r="J279" s="1">
        <v>2571.3325802898166</v>
      </c>
      <c r="K279" s="73">
        <f t="shared" si="72"/>
        <v>56.370382077787433</v>
      </c>
      <c r="M279" s="32">
        <v>31552</v>
      </c>
      <c r="N279" s="32">
        <v>2562</v>
      </c>
      <c r="O279" s="32">
        <v>142385</v>
      </c>
      <c r="P279" s="198">
        <f t="shared" si="73"/>
        <v>0.2215963760227552</v>
      </c>
      <c r="Q279" s="195">
        <f t="shared" si="67"/>
        <v>4.5127091784989855</v>
      </c>
      <c r="R279" s="15">
        <f t="shared" si="68"/>
        <v>125.63545892494926</v>
      </c>
    </row>
    <row r="280" spans="1:27">
      <c r="A280" s="31" t="s">
        <v>383</v>
      </c>
      <c r="B280" s="32">
        <v>69836</v>
      </c>
      <c r="C280" s="32">
        <v>35481</v>
      </c>
      <c r="D280" s="32">
        <v>34355</v>
      </c>
      <c r="F280" s="34">
        <f t="shared" si="69"/>
        <v>5.8032241981053687</v>
      </c>
      <c r="G280" s="96">
        <f t="shared" si="70"/>
        <v>2.9483962107362474</v>
      </c>
      <c r="H280" s="96">
        <f t="shared" si="71"/>
        <v>2.8548279873691209</v>
      </c>
      <c r="J280" s="1">
        <v>2985.0466083365618</v>
      </c>
      <c r="K280" s="73">
        <f t="shared" si="72"/>
        <v>23.395279592942973</v>
      </c>
      <c r="M280" s="32">
        <v>16541</v>
      </c>
      <c r="N280" s="52">
        <v>313</v>
      </c>
      <c r="O280" s="32">
        <v>69523</v>
      </c>
      <c r="P280" s="198">
        <f t="shared" si="73"/>
        <v>0.2379212634667664</v>
      </c>
      <c r="Q280" s="195">
        <f t="shared" si="67"/>
        <v>4.2030711565201617</v>
      </c>
      <c r="R280" s="15">
        <f t="shared" si="68"/>
        <v>110.1535578260081</v>
      </c>
    </row>
    <row r="281" spans="1:27">
      <c r="A281" s="31" t="s">
        <v>195</v>
      </c>
      <c r="B281" s="32">
        <v>72081</v>
      </c>
      <c r="C281" s="32">
        <v>38433</v>
      </c>
      <c r="D281" s="32">
        <v>33648</v>
      </c>
      <c r="F281" s="34">
        <f t="shared" si="69"/>
        <v>5.9897789596144255</v>
      </c>
      <c r="G281" s="96">
        <f t="shared" si="70"/>
        <v>3.1937011799900281</v>
      </c>
      <c r="H281" s="96">
        <f t="shared" si="71"/>
        <v>2.7960777796243974</v>
      </c>
      <c r="J281" s="1">
        <v>4239.8129150821615</v>
      </c>
      <c r="K281" s="73">
        <f t="shared" si="72"/>
        <v>17.000985997185957</v>
      </c>
      <c r="M281" s="32">
        <v>14520</v>
      </c>
      <c r="N281" s="52">
        <v>489</v>
      </c>
      <c r="O281" s="32">
        <v>71592</v>
      </c>
      <c r="P281" s="198">
        <f t="shared" si="73"/>
        <v>0.20281595709017766</v>
      </c>
      <c r="Q281" s="195">
        <f t="shared" si="67"/>
        <v>4.9305785123966945</v>
      </c>
      <c r="R281" s="15">
        <f t="shared" si="68"/>
        <v>146.52892561983472</v>
      </c>
    </row>
    <row r="282" spans="1:27">
      <c r="A282" s="31" t="s">
        <v>194</v>
      </c>
      <c r="B282" s="32">
        <v>69383</v>
      </c>
      <c r="C282" s="32">
        <v>35354</v>
      </c>
      <c r="D282" s="32">
        <v>34029</v>
      </c>
      <c r="F282" s="34">
        <f t="shared" si="69"/>
        <v>5.7655808542463021</v>
      </c>
      <c r="G282" s="96">
        <f t="shared" si="70"/>
        <v>2.9378427787934185</v>
      </c>
      <c r="H282" s="96">
        <f t="shared" si="71"/>
        <v>2.8277380754528836</v>
      </c>
      <c r="J282" s="1">
        <v>2063.232492934304</v>
      </c>
      <c r="K282" s="73">
        <f t="shared" si="72"/>
        <v>33.628299397962827</v>
      </c>
      <c r="M282" s="32">
        <v>13820</v>
      </c>
      <c r="N282" s="52">
        <v>609</v>
      </c>
      <c r="O282" s="32">
        <v>68774</v>
      </c>
      <c r="P282" s="198">
        <f t="shared" si="73"/>
        <v>0.20094803268677117</v>
      </c>
      <c r="Q282" s="195">
        <f t="shared" si="67"/>
        <v>4.9764109985528222</v>
      </c>
      <c r="R282" s="15">
        <f t="shared" si="68"/>
        <v>148.82054992764111</v>
      </c>
    </row>
    <row r="283" spans="1:27">
      <c r="A283" s="31" t="s">
        <v>193</v>
      </c>
      <c r="B283" s="32">
        <v>101545</v>
      </c>
      <c r="C283" s="32">
        <v>51087</v>
      </c>
      <c r="D283" s="32">
        <v>50458</v>
      </c>
      <c r="F283" s="34">
        <f t="shared" si="69"/>
        <v>8.4381751703506716</v>
      </c>
      <c r="G283" s="96">
        <f t="shared" si="70"/>
        <v>4.2452218713644667</v>
      </c>
      <c r="H283" s="96">
        <f t="shared" si="71"/>
        <v>4.1929532989862057</v>
      </c>
      <c r="J283" s="1">
        <v>1690.014836639351</v>
      </c>
      <c r="K283" s="73">
        <f t="shared" si="72"/>
        <v>60.085271323372233</v>
      </c>
      <c r="M283" s="32">
        <v>21186</v>
      </c>
      <c r="N283" s="32">
        <v>2236</v>
      </c>
      <c r="O283" s="32">
        <v>99309</v>
      </c>
      <c r="P283" s="198">
        <f t="shared" si="73"/>
        <v>0.2133341388997976</v>
      </c>
      <c r="Q283" s="195">
        <f t="shared" si="67"/>
        <v>4.6874822996318324</v>
      </c>
      <c r="R283" s="15">
        <f t="shared" si="68"/>
        <v>134.37411498159162</v>
      </c>
    </row>
    <row r="284" spans="1:27">
      <c r="A284" s="31" t="s">
        <v>384</v>
      </c>
      <c r="B284" s="32">
        <v>89126</v>
      </c>
      <c r="C284" s="32">
        <v>45465</v>
      </c>
      <c r="D284" s="32">
        <v>43661</v>
      </c>
      <c r="E284" s="78"/>
      <c r="F284" s="34">
        <f t="shared" si="69"/>
        <v>7.4061824829649332</v>
      </c>
      <c r="G284" s="96">
        <f t="shared" si="70"/>
        <v>3.7780455376433437</v>
      </c>
      <c r="H284" s="96">
        <f t="shared" si="71"/>
        <v>3.628136945321589</v>
      </c>
      <c r="I284" s="78"/>
      <c r="J284" s="1">
        <v>1490.9162157001319</v>
      </c>
      <c r="K284" s="73">
        <f t="shared" si="72"/>
        <v>59.779348471400567</v>
      </c>
      <c r="L284" s="78"/>
      <c r="M284" s="32">
        <v>21049</v>
      </c>
      <c r="N284" s="52">
        <v>410</v>
      </c>
      <c r="O284" s="32">
        <v>88716</v>
      </c>
      <c r="P284" s="198">
        <f t="shared" si="73"/>
        <v>0.23726272600207404</v>
      </c>
      <c r="Q284" s="195">
        <f t="shared" si="67"/>
        <v>4.2147370421397694</v>
      </c>
      <c r="R284" s="15">
        <f t="shared" si="68"/>
        <v>110.73685210698847</v>
      </c>
    </row>
    <row r="285" spans="1:27">
      <c r="A285" s="55" t="s">
        <v>385</v>
      </c>
      <c r="B285" s="56">
        <v>139508</v>
      </c>
      <c r="C285" s="56">
        <v>69520</v>
      </c>
      <c r="D285" s="56">
        <v>69988</v>
      </c>
      <c r="E285" s="79"/>
      <c r="F285" s="58">
        <f t="shared" si="69"/>
        <v>11.592820342363304</v>
      </c>
      <c r="G285" s="98">
        <f t="shared" si="70"/>
        <v>5.7769652650822669</v>
      </c>
      <c r="H285" s="98">
        <f t="shared" si="71"/>
        <v>5.8158550772810367</v>
      </c>
      <c r="I285" s="79"/>
      <c r="J285" s="3">
        <v>4859.1000904114198</v>
      </c>
      <c r="K285" s="80">
        <f t="shared" si="72"/>
        <v>28.710666050138485</v>
      </c>
      <c r="L285" s="79"/>
      <c r="M285" s="56">
        <v>33836</v>
      </c>
      <c r="N285" s="56">
        <v>2093</v>
      </c>
      <c r="O285" s="56">
        <v>137415</v>
      </c>
      <c r="P285" s="198">
        <f t="shared" si="73"/>
        <v>0.2462322162791544</v>
      </c>
      <c r="Q285" s="195">
        <f t="shared" si="67"/>
        <v>4.0612069984631756</v>
      </c>
      <c r="R285" s="15">
        <f t="shared" si="68"/>
        <v>103.06034992315878</v>
      </c>
    </row>
    <row r="286" spans="1:27">
      <c r="A286" s="83"/>
      <c r="Q286" s="192"/>
    </row>
    <row r="287" spans="1:27">
      <c r="A287" s="108"/>
      <c r="J287" s="78"/>
      <c r="Q287" s="192"/>
    </row>
    <row r="288" spans="1:27">
      <c r="A288" s="83" t="s">
        <v>127</v>
      </c>
      <c r="J288" s="78"/>
      <c r="Q288" s="192"/>
    </row>
    <row r="289" spans="1:27" ht="29.55" customHeight="1">
      <c r="A289" s="109" t="s">
        <v>157</v>
      </c>
      <c r="B289" s="57"/>
      <c r="C289" s="57"/>
      <c r="D289" s="57"/>
      <c r="E289" s="57"/>
      <c r="F289" s="57"/>
      <c r="G289" s="57"/>
      <c r="H289" s="57"/>
      <c r="I289" s="57"/>
      <c r="J289" s="78"/>
      <c r="K289" s="57"/>
      <c r="L289" s="57"/>
      <c r="M289" s="57"/>
      <c r="N289" s="57"/>
      <c r="O289" s="57"/>
      <c r="P289" s="57"/>
      <c r="Q289" s="192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29.55" customHeight="1">
      <c r="A290" s="216" t="s">
        <v>23</v>
      </c>
      <c r="B290" s="215" t="s">
        <v>0</v>
      </c>
      <c r="C290" s="215"/>
      <c r="D290" s="215"/>
      <c r="E290" s="14"/>
      <c r="F290" s="215" t="s">
        <v>1</v>
      </c>
      <c r="G290" s="215"/>
      <c r="H290" s="215"/>
      <c r="I290" s="14"/>
      <c r="J290" s="17"/>
      <c r="K290" s="14"/>
      <c r="L290" s="14"/>
      <c r="M290" s="14"/>
      <c r="N290" s="14"/>
      <c r="O290" s="14"/>
      <c r="P290" s="14"/>
      <c r="Q290" s="192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33.6" customHeight="1">
      <c r="A291" s="211"/>
      <c r="B291" s="18" t="s">
        <v>2</v>
      </c>
      <c r="C291" s="19" t="s">
        <v>3</v>
      </c>
      <c r="D291" s="19" t="s">
        <v>4</v>
      </c>
      <c r="E291" s="19"/>
      <c r="F291" s="18" t="s">
        <v>2</v>
      </c>
      <c r="G291" s="19" t="s">
        <v>3</v>
      </c>
      <c r="H291" s="19" t="s">
        <v>4</v>
      </c>
      <c r="I291" s="19"/>
      <c r="J291" s="19" t="s">
        <v>406</v>
      </c>
      <c r="K291" s="18" t="s">
        <v>5</v>
      </c>
      <c r="L291" s="18"/>
      <c r="M291" s="18" t="s">
        <v>6</v>
      </c>
      <c r="N291" s="18" t="s">
        <v>7</v>
      </c>
      <c r="O291" s="18" t="s">
        <v>8</v>
      </c>
      <c r="P291" s="18" t="s">
        <v>9</v>
      </c>
      <c r="Q291" s="192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s="30" customFormat="1">
      <c r="A292" s="107" t="s">
        <v>159</v>
      </c>
      <c r="B292" s="21">
        <v>747248</v>
      </c>
      <c r="C292" s="21">
        <v>377392</v>
      </c>
      <c r="D292" s="21">
        <v>369856</v>
      </c>
      <c r="F292" s="23">
        <f>G292+H292</f>
        <v>100</v>
      </c>
      <c r="G292" s="94">
        <f>C292/$B$292*100</f>
        <v>50.504250262295777</v>
      </c>
      <c r="H292" s="94">
        <f>D292/$B$292*100</f>
        <v>49.495749737704216</v>
      </c>
      <c r="J292" s="25">
        <f>SUM(J293:J301)</f>
        <v>11066</v>
      </c>
      <c r="K292" s="71">
        <f>B292/J292</f>
        <v>67.526477498644496</v>
      </c>
      <c r="M292" s="21">
        <v>174031</v>
      </c>
      <c r="N292" s="21">
        <v>14501</v>
      </c>
      <c r="O292" s="21">
        <v>732747</v>
      </c>
      <c r="P292" s="198">
        <f t="shared" ref="P292:P301" si="74">M292/O292</f>
        <v>0.2375048959599971</v>
      </c>
      <c r="Q292" s="195">
        <f t="shared" si="67"/>
        <v>4.2104395193959698</v>
      </c>
      <c r="R292" s="15">
        <f t="shared" si="68"/>
        <v>110.52197596979849</v>
      </c>
    </row>
    <row r="293" spans="1:27">
      <c r="A293" s="31" t="s">
        <v>386</v>
      </c>
      <c r="B293" s="32">
        <v>71827</v>
      </c>
      <c r="C293" s="32">
        <v>36069</v>
      </c>
      <c r="D293" s="32">
        <v>35758</v>
      </c>
      <c r="F293" s="34">
        <f t="shared" ref="F293:F300" si="75">G293+H293</f>
        <v>9.6122037128235878</v>
      </c>
      <c r="G293" s="96">
        <f t="shared" ref="G293:G301" si="76">C293/$B$292*100</f>
        <v>4.8269115474380664</v>
      </c>
      <c r="H293" s="96">
        <f t="shared" ref="H293:H301" si="77">D293/$B$292*100</f>
        <v>4.7852921653855214</v>
      </c>
      <c r="J293" s="1">
        <v>1073.9280607358194</v>
      </c>
      <c r="K293" s="73">
        <f t="shared" ref="K293:K301" si="78">B293/J293</f>
        <v>66.882506031909216</v>
      </c>
      <c r="M293" s="32">
        <v>20358</v>
      </c>
      <c r="N293" s="32">
        <v>1297</v>
      </c>
      <c r="O293" s="32">
        <v>70530</v>
      </c>
      <c r="P293" s="198">
        <f t="shared" si="74"/>
        <v>0.28864313058273078</v>
      </c>
      <c r="Q293" s="195">
        <f t="shared" si="67"/>
        <v>3.464485705865016</v>
      </c>
      <c r="R293" s="15">
        <f t="shared" si="68"/>
        <v>73.224285293250801</v>
      </c>
    </row>
    <row r="294" spans="1:27">
      <c r="A294" s="31" t="s">
        <v>322</v>
      </c>
      <c r="B294" s="32">
        <v>59695</v>
      </c>
      <c r="C294" s="32">
        <v>30441</v>
      </c>
      <c r="D294" s="32">
        <v>29254</v>
      </c>
      <c r="F294" s="34">
        <f t="shared" si="75"/>
        <v>7.9886463396355696</v>
      </c>
      <c r="G294" s="96">
        <f t="shared" si="76"/>
        <v>4.0737479391045541</v>
      </c>
      <c r="H294" s="96">
        <f t="shared" si="77"/>
        <v>3.9148984005310155</v>
      </c>
      <c r="J294" s="1">
        <v>533.02331552134422</v>
      </c>
      <c r="K294" s="73">
        <f t="shared" si="78"/>
        <v>111.99322480220772</v>
      </c>
      <c r="M294" s="32">
        <v>17547</v>
      </c>
      <c r="N294" s="32">
        <v>2972</v>
      </c>
      <c r="O294" s="32">
        <v>56723</v>
      </c>
      <c r="P294" s="198">
        <f t="shared" si="74"/>
        <v>0.30934541543994498</v>
      </c>
      <c r="Q294" s="195">
        <f t="shared" si="67"/>
        <v>3.2326323588077734</v>
      </c>
      <c r="R294" s="15">
        <f t="shared" si="68"/>
        <v>61.631617940388679</v>
      </c>
    </row>
    <row r="295" spans="1:27">
      <c r="A295" s="31" t="s">
        <v>387</v>
      </c>
      <c r="B295" s="32">
        <v>73959</v>
      </c>
      <c r="C295" s="32">
        <v>37902</v>
      </c>
      <c r="D295" s="32">
        <v>36057</v>
      </c>
      <c r="F295" s="34">
        <f t="shared" si="75"/>
        <v>9.8975172901098425</v>
      </c>
      <c r="G295" s="96">
        <f t="shared" si="76"/>
        <v>5.0722116352268598</v>
      </c>
      <c r="H295" s="96">
        <f t="shared" si="77"/>
        <v>4.8253056548829836</v>
      </c>
      <c r="J295" s="1">
        <v>692.41307418420195</v>
      </c>
      <c r="K295" s="73">
        <f t="shared" si="78"/>
        <v>106.81340771495132</v>
      </c>
      <c r="M295" s="32">
        <v>19111</v>
      </c>
      <c r="N295" s="32">
        <v>1858</v>
      </c>
      <c r="O295" s="32">
        <v>72101</v>
      </c>
      <c r="P295" s="198">
        <f t="shared" si="74"/>
        <v>0.26505873704941679</v>
      </c>
      <c r="Q295" s="195">
        <f t="shared" si="67"/>
        <v>3.7727486787713884</v>
      </c>
      <c r="R295" s="15">
        <f t="shared" si="68"/>
        <v>88.637433938569416</v>
      </c>
    </row>
    <row r="296" spans="1:27">
      <c r="A296" s="31" t="s">
        <v>388</v>
      </c>
      <c r="B296" s="32">
        <v>110435</v>
      </c>
      <c r="C296" s="32">
        <v>56186</v>
      </c>
      <c r="D296" s="32">
        <v>54249</v>
      </c>
      <c r="F296" s="34">
        <f t="shared" si="75"/>
        <v>14.778895360041112</v>
      </c>
      <c r="G296" s="96">
        <f t="shared" si="76"/>
        <v>7.5190565916536416</v>
      </c>
      <c r="H296" s="96">
        <f t="shared" si="77"/>
        <v>7.2598387683874694</v>
      </c>
      <c r="J296" s="1">
        <v>2298.0820661487869</v>
      </c>
      <c r="K296" s="73">
        <f t="shared" si="78"/>
        <v>48.055289942308789</v>
      </c>
      <c r="M296" s="32">
        <v>25310</v>
      </c>
      <c r="N296" s="32">
        <v>2425</v>
      </c>
      <c r="O296" s="32">
        <v>108010</v>
      </c>
      <c r="P296" s="198">
        <f t="shared" si="74"/>
        <v>0.2343301546153134</v>
      </c>
      <c r="Q296" s="195">
        <f t="shared" si="67"/>
        <v>4.2674832082180956</v>
      </c>
      <c r="R296" s="15">
        <f t="shared" si="68"/>
        <v>113.37416041090478</v>
      </c>
    </row>
    <row r="297" spans="1:27">
      <c r="A297" s="31" t="s">
        <v>324</v>
      </c>
      <c r="B297" s="32">
        <v>61128</v>
      </c>
      <c r="C297" s="32">
        <v>31209</v>
      </c>
      <c r="D297" s="32">
        <v>29919</v>
      </c>
      <c r="F297" s="34">
        <f t="shared" si="75"/>
        <v>8.1804166755882921</v>
      </c>
      <c r="G297" s="96">
        <f t="shared" si="76"/>
        <v>4.1765250626298096</v>
      </c>
      <c r="H297" s="96">
        <f t="shared" si="77"/>
        <v>4.0038916129584825</v>
      </c>
      <c r="J297" s="1">
        <v>1248.4753407759465</v>
      </c>
      <c r="K297" s="73">
        <f t="shared" si="78"/>
        <v>48.962120438845041</v>
      </c>
      <c r="M297" s="32">
        <v>12626</v>
      </c>
      <c r="N297" s="32">
        <v>1928</v>
      </c>
      <c r="O297" s="32">
        <v>59200</v>
      </c>
      <c r="P297" s="198">
        <f t="shared" si="74"/>
        <v>0.21327702702702703</v>
      </c>
      <c r="Q297" s="195">
        <f t="shared" si="67"/>
        <v>4.6887375257405353</v>
      </c>
      <c r="R297" s="15">
        <f t="shared" si="68"/>
        <v>134.43687628702676</v>
      </c>
    </row>
    <row r="298" spans="1:27">
      <c r="A298" s="31" t="s">
        <v>389</v>
      </c>
      <c r="B298" s="32">
        <v>79934</v>
      </c>
      <c r="C298" s="32">
        <v>40367</v>
      </c>
      <c r="D298" s="32">
        <v>39567</v>
      </c>
      <c r="F298" s="34">
        <f t="shared" si="75"/>
        <v>10.697117958161147</v>
      </c>
      <c r="G298" s="96">
        <f t="shared" si="76"/>
        <v>5.4020887309166437</v>
      </c>
      <c r="H298" s="96">
        <f t="shared" si="77"/>
        <v>5.2950292272445028</v>
      </c>
      <c r="J298" s="1">
        <v>1039.8992014120074</v>
      </c>
      <c r="K298" s="73">
        <f t="shared" si="78"/>
        <v>76.867065472752685</v>
      </c>
      <c r="M298" s="32">
        <v>15792</v>
      </c>
      <c r="N298" s="52">
        <v>299</v>
      </c>
      <c r="O298" s="32">
        <v>79635</v>
      </c>
      <c r="P298" s="198">
        <f t="shared" si="74"/>
        <v>0.19830476549255979</v>
      </c>
      <c r="Q298" s="195">
        <f t="shared" si="67"/>
        <v>5.0427431610942248</v>
      </c>
      <c r="R298" s="15">
        <f t="shared" si="68"/>
        <v>152.13715805471125</v>
      </c>
    </row>
    <row r="299" spans="1:27">
      <c r="A299" s="31" t="s">
        <v>325</v>
      </c>
      <c r="B299" s="32">
        <v>135936</v>
      </c>
      <c r="C299" s="32">
        <v>68143</v>
      </c>
      <c r="D299" s="32">
        <v>67793</v>
      </c>
      <c r="F299" s="34">
        <f t="shared" si="75"/>
        <v>18.191550863970193</v>
      </c>
      <c r="G299" s="96">
        <f t="shared" si="76"/>
        <v>9.1191946984133789</v>
      </c>
      <c r="H299" s="96">
        <f t="shared" si="77"/>
        <v>9.0723561655568155</v>
      </c>
      <c r="J299" s="1">
        <v>2472.6951027303808</v>
      </c>
      <c r="K299" s="73">
        <f t="shared" si="78"/>
        <v>54.974832865523041</v>
      </c>
      <c r="M299" s="32">
        <v>31668</v>
      </c>
      <c r="N299" s="32">
        <v>1742</v>
      </c>
      <c r="O299" s="32">
        <v>134194</v>
      </c>
      <c r="P299" s="198">
        <f t="shared" si="74"/>
        <v>0.23598670581397083</v>
      </c>
      <c r="Q299" s="195">
        <f t="shared" si="67"/>
        <v>4.237526840975117</v>
      </c>
      <c r="R299" s="15">
        <f t="shared" si="68"/>
        <v>111.87634204875584</v>
      </c>
    </row>
    <row r="300" spans="1:27">
      <c r="A300" s="31" t="s">
        <v>126</v>
      </c>
      <c r="B300" s="32">
        <v>126096</v>
      </c>
      <c r="C300" s="32">
        <v>62622</v>
      </c>
      <c r="D300" s="32">
        <v>63474</v>
      </c>
      <c r="E300" s="78"/>
      <c r="F300" s="34">
        <f t="shared" si="75"/>
        <v>16.87471896880286</v>
      </c>
      <c r="G300" s="96">
        <f t="shared" si="76"/>
        <v>8.3803502986960154</v>
      </c>
      <c r="H300" s="96">
        <f t="shared" si="77"/>
        <v>8.4943686701068462</v>
      </c>
      <c r="I300" s="78"/>
      <c r="J300" s="1">
        <v>1364.5294971485514</v>
      </c>
      <c r="K300" s="73">
        <f t="shared" si="78"/>
        <v>92.409874805566318</v>
      </c>
      <c r="L300" s="78"/>
      <c r="M300" s="32">
        <v>22429</v>
      </c>
      <c r="N300" s="52">
        <v>845</v>
      </c>
      <c r="O300" s="32">
        <v>125251</v>
      </c>
      <c r="P300" s="198">
        <f t="shared" si="74"/>
        <v>0.17907242257546846</v>
      </c>
      <c r="Q300" s="195">
        <f t="shared" si="67"/>
        <v>5.5843327834499981</v>
      </c>
      <c r="R300" s="15">
        <f t="shared" si="68"/>
        <v>179.21663917249992</v>
      </c>
    </row>
    <row r="301" spans="1:27">
      <c r="A301" s="55" t="s">
        <v>192</v>
      </c>
      <c r="B301" s="56">
        <v>28238</v>
      </c>
      <c r="C301" s="56">
        <v>14453</v>
      </c>
      <c r="D301" s="56">
        <v>13785</v>
      </c>
      <c r="E301" s="79"/>
      <c r="F301" s="58">
        <f>G301+H301</f>
        <v>3.7789328308673964</v>
      </c>
      <c r="G301" s="98">
        <f t="shared" si="76"/>
        <v>1.934163758216817</v>
      </c>
      <c r="H301" s="98">
        <f t="shared" si="77"/>
        <v>1.8447690726505792</v>
      </c>
      <c r="I301" s="79"/>
      <c r="J301" s="3">
        <v>342.95434134296102</v>
      </c>
      <c r="K301" s="80">
        <f t="shared" si="78"/>
        <v>82.337491018261957</v>
      </c>
      <c r="L301" s="79"/>
      <c r="M301" s="56">
        <v>9190</v>
      </c>
      <c r="N301" s="56">
        <v>1135</v>
      </c>
      <c r="O301" s="56">
        <v>27103</v>
      </c>
      <c r="P301" s="198">
        <f t="shared" si="74"/>
        <v>0.33907685496070544</v>
      </c>
      <c r="Q301" s="195">
        <f t="shared" si="67"/>
        <v>2.9491838955386291</v>
      </c>
      <c r="R301" s="15">
        <f t="shared" si="68"/>
        <v>47.459194776931469</v>
      </c>
    </row>
    <row r="302" spans="1:27">
      <c r="Q302" s="192"/>
    </row>
    <row r="303" spans="1:27">
      <c r="J303" s="78"/>
      <c r="Q303" s="192"/>
    </row>
    <row r="304" spans="1:27">
      <c r="A304" s="83" t="s">
        <v>142</v>
      </c>
      <c r="J304" s="78"/>
      <c r="Q304" s="192"/>
    </row>
    <row r="305" spans="1:27" ht="29.55" customHeight="1">
      <c r="A305" s="13" t="s">
        <v>157</v>
      </c>
      <c r="B305" s="14"/>
      <c r="C305" s="14"/>
      <c r="D305" s="14"/>
      <c r="E305" s="14"/>
      <c r="F305" s="14"/>
      <c r="G305" s="14"/>
      <c r="H305" s="14"/>
      <c r="I305" s="14"/>
      <c r="K305" s="14"/>
      <c r="L305" s="14"/>
      <c r="M305" s="14"/>
      <c r="N305" s="14"/>
      <c r="O305" s="14"/>
      <c r="P305" s="14"/>
      <c r="Q305" s="192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29.55" customHeight="1">
      <c r="A306" s="216" t="s">
        <v>23</v>
      </c>
      <c r="B306" s="215" t="s">
        <v>0</v>
      </c>
      <c r="C306" s="215"/>
      <c r="D306" s="215"/>
      <c r="E306" s="14"/>
      <c r="F306" s="215" t="s">
        <v>1</v>
      </c>
      <c r="G306" s="215"/>
      <c r="H306" s="215"/>
      <c r="I306" s="14"/>
      <c r="K306" s="14"/>
      <c r="L306" s="14"/>
      <c r="M306" s="14"/>
      <c r="N306" s="14"/>
      <c r="O306" s="14"/>
      <c r="P306" s="14"/>
      <c r="Q306" s="192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30.6" customHeight="1">
      <c r="A307" s="211"/>
      <c r="B307" s="18" t="s">
        <v>2</v>
      </c>
      <c r="C307" s="19" t="s">
        <v>3</v>
      </c>
      <c r="D307" s="19" t="s">
        <v>4</v>
      </c>
      <c r="E307" s="19"/>
      <c r="F307" s="18" t="s">
        <v>2</v>
      </c>
      <c r="G307" s="19" t="s">
        <v>3</v>
      </c>
      <c r="H307" s="19" t="s">
        <v>4</v>
      </c>
      <c r="I307" s="19"/>
      <c r="J307" s="19" t="s">
        <v>406</v>
      </c>
      <c r="K307" s="18" t="s">
        <v>5</v>
      </c>
      <c r="L307" s="18"/>
      <c r="M307" s="18" t="s">
        <v>6</v>
      </c>
      <c r="N307" s="18" t="s">
        <v>7</v>
      </c>
      <c r="O307" s="18" t="s">
        <v>8</v>
      </c>
      <c r="P307" s="18" t="s">
        <v>9</v>
      </c>
      <c r="Q307" s="192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s="30" customFormat="1">
      <c r="A308" s="107" t="s">
        <v>159</v>
      </c>
      <c r="B308" s="21">
        <v>2310939</v>
      </c>
      <c r="C308" s="21">
        <v>1141705</v>
      </c>
      <c r="D308" s="21">
        <v>1169234</v>
      </c>
      <c r="F308" s="23">
        <f>G308+H308</f>
        <v>100</v>
      </c>
      <c r="G308" s="94">
        <f>C308/$B$308*100</f>
        <v>49.404376316293941</v>
      </c>
      <c r="H308" s="94">
        <f>D308/$B$308*100</f>
        <v>50.595623683706059</v>
      </c>
      <c r="J308" s="101">
        <f>SUM(J309,J310,J311,J312,J313,J314,J315,J316,J317,J318,J321,J322,J323,J324,J325,J326)</f>
        <v>26524</v>
      </c>
      <c r="K308" s="71">
        <f>B308/J308</f>
        <v>87.12633841049616</v>
      </c>
      <c r="M308" s="21">
        <v>437934</v>
      </c>
      <c r="N308" s="21">
        <v>35742</v>
      </c>
      <c r="O308" s="21">
        <v>2275197</v>
      </c>
      <c r="P308" s="198">
        <f t="shared" ref="P308:P326" si="79">M308/O308</f>
        <v>0.1924817938842219</v>
      </c>
      <c r="Q308" s="195">
        <f t="shared" si="67"/>
        <v>5.1952965515351632</v>
      </c>
      <c r="R308" s="15">
        <f t="shared" si="68"/>
        <v>159.76482757675814</v>
      </c>
    </row>
    <row r="309" spans="1:27">
      <c r="A309" s="31" t="s">
        <v>191</v>
      </c>
      <c r="B309" s="32">
        <v>126213</v>
      </c>
      <c r="C309" s="32">
        <v>62881</v>
      </c>
      <c r="D309" s="32">
        <v>63332</v>
      </c>
      <c r="F309" s="34">
        <f t="shared" ref="F309:F326" si="80">G309+H309</f>
        <v>5.4615461507205509</v>
      </c>
      <c r="G309" s="96">
        <f t="shared" ref="G309:G326" si="81">C309/$B$308*100</f>
        <v>2.7210151371368956</v>
      </c>
      <c r="H309" s="96">
        <f t="shared" ref="H309:H326" si="82">D309/$B$308*100</f>
        <v>2.7405310135836558</v>
      </c>
      <c r="J309" s="1">
        <v>2101.8776777211519</v>
      </c>
      <c r="K309" s="73">
        <f t="shared" ref="K309:K326" si="83">B309/J309</f>
        <v>60.04773795249573</v>
      </c>
      <c r="M309" s="32">
        <v>25269</v>
      </c>
      <c r="N309" s="52">
        <v>884</v>
      </c>
      <c r="O309" s="32">
        <v>125329</v>
      </c>
      <c r="P309" s="198">
        <f t="shared" si="79"/>
        <v>0.20162133265245874</v>
      </c>
      <c r="Q309" s="195">
        <f t="shared" si="67"/>
        <v>4.9597926312873479</v>
      </c>
      <c r="R309" s="15">
        <f t="shared" si="68"/>
        <v>147.98963156436739</v>
      </c>
    </row>
    <row r="310" spans="1:27">
      <c r="A310" s="31" t="s">
        <v>190</v>
      </c>
      <c r="B310" s="32">
        <v>106374</v>
      </c>
      <c r="C310" s="32">
        <v>52511</v>
      </c>
      <c r="D310" s="32">
        <v>53863</v>
      </c>
      <c r="F310" s="34">
        <f t="shared" si="80"/>
        <v>4.6030639493296874</v>
      </c>
      <c r="G310" s="96">
        <f t="shared" si="81"/>
        <v>2.2722797962213628</v>
      </c>
      <c r="H310" s="96">
        <f t="shared" si="82"/>
        <v>2.3307841531083251</v>
      </c>
      <c r="J310" s="1">
        <v>1720.3084922768383</v>
      </c>
      <c r="K310" s="73">
        <f t="shared" si="83"/>
        <v>61.834258493494616</v>
      </c>
      <c r="M310" s="32">
        <v>17312</v>
      </c>
      <c r="N310" s="52">
        <v>594</v>
      </c>
      <c r="O310" s="32">
        <v>105780</v>
      </c>
      <c r="P310" s="198">
        <f t="shared" si="79"/>
        <v>0.16366042730194744</v>
      </c>
      <c r="Q310" s="195">
        <f t="shared" si="67"/>
        <v>6.1102125693160811</v>
      </c>
      <c r="R310" s="15">
        <f t="shared" si="68"/>
        <v>205.51062846580407</v>
      </c>
    </row>
    <row r="311" spans="1:27">
      <c r="A311" s="31" t="s">
        <v>109</v>
      </c>
      <c r="B311" s="32">
        <v>188680</v>
      </c>
      <c r="C311" s="32">
        <v>92279</v>
      </c>
      <c r="D311" s="32">
        <v>96401</v>
      </c>
      <c r="F311" s="34">
        <f t="shared" si="80"/>
        <v>8.1646464921834792</v>
      </c>
      <c r="G311" s="96">
        <f t="shared" si="81"/>
        <v>3.9931387198017774</v>
      </c>
      <c r="H311" s="96">
        <f t="shared" si="82"/>
        <v>4.1715077723817027</v>
      </c>
      <c r="J311" s="1">
        <v>2457.8133622653454</v>
      </c>
      <c r="K311" s="73">
        <f t="shared" si="83"/>
        <v>76.767423799053347</v>
      </c>
      <c r="M311" s="32">
        <v>30622</v>
      </c>
      <c r="N311" s="32">
        <v>1731</v>
      </c>
      <c r="O311" s="32">
        <v>186949</v>
      </c>
      <c r="P311" s="198">
        <f t="shared" si="79"/>
        <v>0.16379868306329534</v>
      </c>
      <c r="Q311" s="195">
        <f t="shared" si="67"/>
        <v>6.1050551890797466</v>
      </c>
      <c r="R311" s="15">
        <f t="shared" si="68"/>
        <v>205.25275945398732</v>
      </c>
    </row>
    <row r="312" spans="1:27">
      <c r="A312" s="31" t="s">
        <v>189</v>
      </c>
      <c r="B312" s="32">
        <v>82846</v>
      </c>
      <c r="C312" s="32">
        <v>40879</v>
      </c>
      <c r="D312" s="32">
        <v>41967</v>
      </c>
      <c r="F312" s="34">
        <f t="shared" si="80"/>
        <v>3.5849496676459225</v>
      </c>
      <c r="G312" s="96">
        <f t="shared" si="81"/>
        <v>1.7689346192175561</v>
      </c>
      <c r="H312" s="96">
        <f t="shared" si="82"/>
        <v>1.8160150484283661</v>
      </c>
      <c r="J312" s="1">
        <v>1134.2696660123088</v>
      </c>
      <c r="K312" s="73">
        <f t="shared" si="83"/>
        <v>73.039068646927021</v>
      </c>
      <c r="M312" s="32">
        <v>13740</v>
      </c>
      <c r="N312" s="52">
        <v>921</v>
      </c>
      <c r="O312" s="32">
        <v>81925</v>
      </c>
      <c r="P312" s="198">
        <f t="shared" si="79"/>
        <v>0.16771437290204455</v>
      </c>
      <c r="Q312" s="195">
        <f t="shared" si="67"/>
        <v>5.9625181950509463</v>
      </c>
      <c r="R312" s="15">
        <f t="shared" si="68"/>
        <v>198.12590975254733</v>
      </c>
    </row>
    <row r="313" spans="1:27">
      <c r="A313" s="31" t="s">
        <v>282</v>
      </c>
      <c r="B313" s="32">
        <v>74805</v>
      </c>
      <c r="C313" s="32">
        <v>36941</v>
      </c>
      <c r="D313" s="32">
        <v>37864</v>
      </c>
      <c r="F313" s="34">
        <f t="shared" si="80"/>
        <v>3.2369958705097801</v>
      </c>
      <c r="G313" s="96">
        <f t="shared" si="81"/>
        <v>1.5985276980482825</v>
      </c>
      <c r="H313" s="96">
        <f t="shared" si="82"/>
        <v>1.6384681724614973</v>
      </c>
      <c r="J313" s="1">
        <v>1129.8653953084377</v>
      </c>
      <c r="K313" s="73">
        <f t="shared" si="83"/>
        <v>66.207001569049083</v>
      </c>
      <c r="M313" s="32">
        <v>12974</v>
      </c>
      <c r="N313" s="52">
        <v>634</v>
      </c>
      <c r="O313" s="32">
        <v>74171</v>
      </c>
      <c r="P313" s="198">
        <f t="shared" si="79"/>
        <v>0.17492011702687035</v>
      </c>
      <c r="Q313" s="195">
        <f t="shared" si="67"/>
        <v>5.7168953291197777</v>
      </c>
      <c r="R313" s="15">
        <f t="shared" si="68"/>
        <v>185.84476645598886</v>
      </c>
    </row>
    <row r="314" spans="1:27">
      <c r="A314" s="31" t="s">
        <v>188</v>
      </c>
      <c r="B314" s="32">
        <v>95683</v>
      </c>
      <c r="C314" s="32">
        <v>47172</v>
      </c>
      <c r="D314" s="32">
        <v>48511</v>
      </c>
      <c r="F314" s="34">
        <f t="shared" si="80"/>
        <v>4.1404381508988335</v>
      </c>
      <c r="G314" s="96">
        <f t="shared" si="81"/>
        <v>2.0412481679525074</v>
      </c>
      <c r="H314" s="96">
        <f t="shared" si="82"/>
        <v>2.0991899829463261</v>
      </c>
      <c r="J314" s="1">
        <v>1801.6314664541137</v>
      </c>
      <c r="K314" s="73">
        <f t="shared" si="83"/>
        <v>53.109085726793381</v>
      </c>
      <c r="M314" s="32">
        <v>15439</v>
      </c>
      <c r="N314" s="32">
        <v>1197</v>
      </c>
      <c r="O314" s="32">
        <v>94486</v>
      </c>
      <c r="P314" s="198">
        <f t="shared" si="79"/>
        <v>0.16339986876362636</v>
      </c>
      <c r="Q314" s="195">
        <f t="shared" si="67"/>
        <v>6.1199559556966125</v>
      </c>
      <c r="R314" s="15">
        <f t="shared" si="68"/>
        <v>205.99779778483065</v>
      </c>
    </row>
    <row r="315" spans="1:27">
      <c r="A315" s="31" t="s">
        <v>110</v>
      </c>
      <c r="B315" s="32">
        <v>154421</v>
      </c>
      <c r="C315" s="32">
        <v>76142</v>
      </c>
      <c r="D315" s="32">
        <v>78279</v>
      </c>
      <c r="F315" s="34">
        <f t="shared" si="80"/>
        <v>6.6821755139361088</v>
      </c>
      <c r="G315" s="96">
        <f t="shared" si="81"/>
        <v>3.2948511405969603</v>
      </c>
      <c r="H315" s="96">
        <f t="shared" si="82"/>
        <v>3.3873243733391489</v>
      </c>
      <c r="J315" s="1">
        <v>1713.1101110447173</v>
      </c>
      <c r="K315" s="73">
        <f t="shared" si="83"/>
        <v>90.140732346637321</v>
      </c>
      <c r="M315" s="32">
        <v>28663</v>
      </c>
      <c r="N315" s="32">
        <v>2954</v>
      </c>
      <c r="O315" s="32">
        <v>151467</v>
      </c>
      <c r="P315" s="198">
        <f t="shared" si="79"/>
        <v>0.18923593918147188</v>
      </c>
      <c r="Q315" s="195">
        <f t="shared" si="67"/>
        <v>5.2844084708509227</v>
      </c>
      <c r="R315" s="15">
        <f t="shared" si="68"/>
        <v>164.22042354254614</v>
      </c>
    </row>
    <row r="316" spans="1:27">
      <c r="A316" s="31" t="s">
        <v>390</v>
      </c>
      <c r="B316" s="32">
        <v>94930</v>
      </c>
      <c r="C316" s="32">
        <v>47162</v>
      </c>
      <c r="D316" s="32">
        <v>47768</v>
      </c>
      <c r="F316" s="34">
        <f t="shared" si="80"/>
        <v>4.1078539935498082</v>
      </c>
      <c r="G316" s="96">
        <f t="shared" si="81"/>
        <v>2.0408154434193202</v>
      </c>
      <c r="H316" s="96">
        <f t="shared" si="82"/>
        <v>2.0670385501304884</v>
      </c>
      <c r="J316" s="1">
        <v>2573.4600732722201</v>
      </c>
      <c r="K316" s="73">
        <f t="shared" si="83"/>
        <v>36.888079588230831</v>
      </c>
      <c r="M316" s="32">
        <v>15399</v>
      </c>
      <c r="N316" s="52">
        <v>92</v>
      </c>
      <c r="O316" s="32">
        <v>94838</v>
      </c>
      <c r="P316" s="198">
        <f t="shared" si="79"/>
        <v>0.16237162318901707</v>
      </c>
      <c r="Q316" s="195">
        <f t="shared" si="67"/>
        <v>6.1587116046496524</v>
      </c>
      <c r="R316" s="15">
        <f t="shared" si="68"/>
        <v>207.93558023248261</v>
      </c>
    </row>
    <row r="317" spans="1:27">
      <c r="A317" s="31" t="s">
        <v>187</v>
      </c>
      <c r="B317" s="32">
        <v>50767</v>
      </c>
      <c r="C317" s="32">
        <v>25257</v>
      </c>
      <c r="D317" s="32">
        <v>25510</v>
      </c>
      <c r="F317" s="34">
        <f t="shared" si="80"/>
        <v>2.1968126376334469</v>
      </c>
      <c r="G317" s="96">
        <f t="shared" si="81"/>
        <v>1.0929323534719004</v>
      </c>
      <c r="H317" s="96">
        <f t="shared" si="82"/>
        <v>1.1038802841615465</v>
      </c>
      <c r="J317" s="1">
        <v>714.84207618511709</v>
      </c>
      <c r="K317" s="73">
        <f t="shared" si="83"/>
        <v>71.018483230488044</v>
      </c>
      <c r="M317" s="32">
        <v>9515</v>
      </c>
      <c r="N317" s="52">
        <v>47</v>
      </c>
      <c r="O317" s="32">
        <v>50720</v>
      </c>
      <c r="P317" s="198">
        <f t="shared" si="79"/>
        <v>0.18759858044164038</v>
      </c>
      <c r="Q317" s="195">
        <f t="shared" si="67"/>
        <v>5.3305307409353651</v>
      </c>
      <c r="R317" s="15">
        <f t="shared" si="68"/>
        <v>166.52653704676823</v>
      </c>
    </row>
    <row r="318" spans="1:27" s="30" customFormat="1">
      <c r="A318" s="75" t="s">
        <v>326</v>
      </c>
      <c r="B318" s="21">
        <f>SUM(B319:B320)</f>
        <v>374744</v>
      </c>
      <c r="C318" s="21">
        <f t="shared" ref="C318:D318" si="84">SUM(C319:C320)</f>
        <v>185051</v>
      </c>
      <c r="D318" s="21">
        <f t="shared" si="84"/>
        <v>189693</v>
      </c>
      <c r="F318" s="23">
        <f t="shared" si="80"/>
        <v>16.216092246485086</v>
      </c>
      <c r="G318" s="94">
        <f t="shared" si="81"/>
        <v>8.0076107590897028</v>
      </c>
      <c r="H318" s="94">
        <f t="shared" si="82"/>
        <v>8.2084814873953835</v>
      </c>
      <c r="J318" s="4">
        <f>SUM(J319,J320)</f>
        <v>454.24542813005934</v>
      </c>
      <c r="K318" s="71">
        <f t="shared" si="83"/>
        <v>824.98133562436976</v>
      </c>
      <c r="M318" s="21">
        <f t="shared" ref="M318" si="85">SUM(M319:M320)</f>
        <v>89011</v>
      </c>
      <c r="N318" s="21">
        <f t="shared" ref="N318" si="86">SUM(N319:N320)</f>
        <v>9234</v>
      </c>
      <c r="O318" s="21">
        <f t="shared" ref="O318" si="87">SUM(O319:O320)</f>
        <v>365510</v>
      </c>
      <c r="P318" s="198">
        <f t="shared" si="79"/>
        <v>0.24352548493885257</v>
      </c>
      <c r="Q318" s="195">
        <f t="shared" si="67"/>
        <v>4.1063464066239002</v>
      </c>
      <c r="R318" s="15">
        <f t="shared" si="68"/>
        <v>105.31732033119502</v>
      </c>
    </row>
    <row r="319" spans="1:27" s="50" customFormat="1">
      <c r="A319" s="41" t="s">
        <v>391</v>
      </c>
      <c r="B319" s="42">
        <v>246766</v>
      </c>
      <c r="C319" s="42">
        <v>122635</v>
      </c>
      <c r="D319" s="42">
        <v>124131</v>
      </c>
      <c r="F319" s="44">
        <f t="shared" si="80"/>
        <v>10.678170215656927</v>
      </c>
      <c r="G319" s="110">
        <f t="shared" si="81"/>
        <v>5.3067173127460308</v>
      </c>
      <c r="H319" s="110">
        <f t="shared" si="82"/>
        <v>5.3714529029108951</v>
      </c>
      <c r="J319" s="2">
        <v>438.94688904274585</v>
      </c>
      <c r="K319" s="76">
        <f t="shared" si="83"/>
        <v>562.17735256797607</v>
      </c>
      <c r="M319" s="42">
        <v>55712</v>
      </c>
      <c r="N319" s="42">
        <v>6679</v>
      </c>
      <c r="O319" s="42">
        <v>240087</v>
      </c>
      <c r="P319" s="198">
        <f t="shared" si="79"/>
        <v>0.23204921549271723</v>
      </c>
      <c r="Q319" s="195">
        <f t="shared" si="67"/>
        <v>4.3094306433084437</v>
      </c>
      <c r="R319" s="15">
        <f t="shared" si="68"/>
        <v>115.47153216542219</v>
      </c>
    </row>
    <row r="320" spans="1:27" s="50" customFormat="1">
      <c r="A320" s="41" t="s">
        <v>392</v>
      </c>
      <c r="B320" s="42">
        <v>127978</v>
      </c>
      <c r="C320" s="42">
        <v>62416</v>
      </c>
      <c r="D320" s="42">
        <v>65562</v>
      </c>
      <c r="F320" s="44">
        <f t="shared" si="80"/>
        <v>5.5379220308281614</v>
      </c>
      <c r="G320" s="110">
        <f t="shared" si="81"/>
        <v>2.7008934463436725</v>
      </c>
      <c r="H320" s="110">
        <f t="shared" si="82"/>
        <v>2.8370285844844889</v>
      </c>
      <c r="J320" s="2">
        <v>15.298539087313475</v>
      </c>
      <c r="K320" s="76">
        <f t="shared" si="83"/>
        <v>8365.3739268560312</v>
      </c>
      <c r="M320" s="42">
        <v>33299</v>
      </c>
      <c r="N320" s="42">
        <v>2555</v>
      </c>
      <c r="O320" s="42">
        <v>125423</v>
      </c>
      <c r="P320" s="198">
        <f t="shared" si="79"/>
        <v>0.26549356975993238</v>
      </c>
      <c r="Q320" s="195">
        <f t="shared" si="67"/>
        <v>3.7665695666536534</v>
      </c>
      <c r="R320" s="15">
        <f t="shared" si="68"/>
        <v>88.328478332682664</v>
      </c>
    </row>
    <row r="321" spans="1:27">
      <c r="A321" s="31" t="s">
        <v>114</v>
      </c>
      <c r="B321" s="32">
        <v>341711</v>
      </c>
      <c r="C321" s="32">
        <v>170199</v>
      </c>
      <c r="D321" s="32">
        <v>171512</v>
      </c>
      <c r="F321" s="34">
        <f t="shared" si="80"/>
        <v>14.786673296006516</v>
      </c>
      <c r="G321" s="96">
        <f t="shared" si="81"/>
        <v>7.3649282823994922</v>
      </c>
      <c r="H321" s="96">
        <f t="shared" si="82"/>
        <v>7.4217450136070227</v>
      </c>
      <c r="J321" s="1">
        <v>453.56074738596379</v>
      </c>
      <c r="K321" s="73">
        <f t="shared" si="83"/>
        <v>753.39632446018595</v>
      </c>
      <c r="M321" s="32">
        <v>73653</v>
      </c>
      <c r="N321" s="32">
        <v>9805</v>
      </c>
      <c r="O321" s="32">
        <v>331906</v>
      </c>
      <c r="P321" s="198">
        <f t="shared" si="79"/>
        <v>0.22190921525974222</v>
      </c>
      <c r="Q321" s="195">
        <f t="shared" si="67"/>
        <v>4.5063473314053741</v>
      </c>
      <c r="R321" s="15">
        <f t="shared" si="68"/>
        <v>125.31736657026872</v>
      </c>
    </row>
    <row r="322" spans="1:27">
      <c r="A322" s="111" t="s">
        <v>186</v>
      </c>
      <c r="B322" s="32">
        <v>118101</v>
      </c>
      <c r="C322" s="32">
        <v>58512</v>
      </c>
      <c r="D322" s="32">
        <v>59589</v>
      </c>
      <c r="F322" s="34">
        <f t="shared" si="80"/>
        <v>5.1105200093987762</v>
      </c>
      <c r="G322" s="96">
        <f t="shared" si="81"/>
        <v>2.5319577885872366</v>
      </c>
      <c r="H322" s="96">
        <f t="shared" si="82"/>
        <v>2.57856222081154</v>
      </c>
      <c r="J322" s="1">
        <v>1352.4953482113065</v>
      </c>
      <c r="K322" s="73">
        <f t="shared" si="83"/>
        <v>87.320817891307485</v>
      </c>
      <c r="M322" s="32">
        <v>18303</v>
      </c>
      <c r="N322" s="32">
        <v>2389</v>
      </c>
      <c r="O322" s="32">
        <v>115712</v>
      </c>
      <c r="P322" s="198">
        <f t="shared" si="79"/>
        <v>0.1581771985619469</v>
      </c>
      <c r="Q322" s="195">
        <f t="shared" si="67"/>
        <v>6.3220237119597877</v>
      </c>
      <c r="R322" s="15">
        <f t="shared" si="68"/>
        <v>216.1011855979894</v>
      </c>
    </row>
    <row r="323" spans="1:27">
      <c r="A323" s="31" t="s">
        <v>393</v>
      </c>
      <c r="B323" s="32">
        <v>110586</v>
      </c>
      <c r="C323" s="32">
        <v>55291</v>
      </c>
      <c r="D323" s="32">
        <v>55295</v>
      </c>
      <c r="F323" s="34">
        <f t="shared" si="80"/>
        <v>4.7853275227083021</v>
      </c>
      <c r="G323" s="96">
        <f t="shared" si="81"/>
        <v>2.3925772164475134</v>
      </c>
      <c r="H323" s="96">
        <f t="shared" si="82"/>
        <v>2.3927503062607882</v>
      </c>
      <c r="J323" s="1">
        <v>1546.5061260828638</v>
      </c>
      <c r="K323" s="73">
        <f t="shared" si="83"/>
        <v>71.506991233266319</v>
      </c>
      <c r="M323" s="32">
        <v>17766</v>
      </c>
      <c r="N323" s="32">
        <v>1100</v>
      </c>
      <c r="O323" s="32">
        <v>109486</v>
      </c>
      <c r="P323" s="198">
        <f t="shared" si="79"/>
        <v>0.16226732184936887</v>
      </c>
      <c r="Q323" s="195">
        <f t="shared" ref="Q323:Q386" si="88">O323/M323</f>
        <v>6.1626702690532476</v>
      </c>
      <c r="R323" s="15">
        <f t="shared" si="68"/>
        <v>208.13351345266238</v>
      </c>
    </row>
    <row r="324" spans="1:27">
      <c r="A324" s="31" t="s">
        <v>115</v>
      </c>
      <c r="B324" s="32">
        <v>122888</v>
      </c>
      <c r="C324" s="32">
        <v>60390</v>
      </c>
      <c r="D324" s="32">
        <v>62498</v>
      </c>
      <c r="E324" s="78"/>
      <c r="F324" s="34">
        <f t="shared" si="80"/>
        <v>5.3176652434356768</v>
      </c>
      <c r="G324" s="96">
        <f t="shared" si="81"/>
        <v>2.6132234559198664</v>
      </c>
      <c r="H324" s="96">
        <f t="shared" si="82"/>
        <v>2.7044417875158109</v>
      </c>
      <c r="I324" s="78"/>
      <c r="J324" s="1">
        <v>1598.7235328829709</v>
      </c>
      <c r="K324" s="73">
        <f t="shared" si="83"/>
        <v>76.866323333839105</v>
      </c>
      <c r="L324" s="78"/>
      <c r="M324" s="32">
        <v>23085</v>
      </c>
      <c r="N324" s="32">
        <v>3038</v>
      </c>
      <c r="O324" s="32">
        <v>119850</v>
      </c>
      <c r="P324" s="198">
        <f t="shared" si="79"/>
        <v>0.19261576971214017</v>
      </c>
      <c r="Q324" s="195">
        <f t="shared" si="88"/>
        <v>5.1916829109811564</v>
      </c>
      <c r="R324" s="15">
        <f t="shared" si="68"/>
        <v>159.58414554905784</v>
      </c>
      <c r="S324" s="78"/>
      <c r="T324" s="78"/>
      <c r="U324" s="78"/>
      <c r="V324" s="78"/>
      <c r="W324" s="78"/>
      <c r="X324" s="78"/>
    </row>
    <row r="325" spans="1:27">
      <c r="A325" s="31" t="s">
        <v>394</v>
      </c>
      <c r="B325" s="89">
        <v>114225</v>
      </c>
      <c r="C325" s="89">
        <v>55677</v>
      </c>
      <c r="D325" s="89">
        <v>58548</v>
      </c>
      <c r="E325" s="78"/>
      <c r="F325" s="34">
        <f t="shared" si="80"/>
        <v>4.9427959803352657</v>
      </c>
      <c r="G325" s="112">
        <f t="shared" si="81"/>
        <v>2.4092803834285541</v>
      </c>
      <c r="H325" s="112">
        <f t="shared" si="82"/>
        <v>2.533515596906712</v>
      </c>
      <c r="I325" s="78"/>
      <c r="J325" s="1">
        <v>2844.4227846859803</v>
      </c>
      <c r="K325" s="73">
        <f t="shared" si="83"/>
        <v>40.157532352424276</v>
      </c>
      <c r="L325" s="78"/>
      <c r="M325" s="89">
        <v>19535</v>
      </c>
      <c r="N325" s="113">
        <v>557</v>
      </c>
      <c r="O325" s="89">
        <v>113668</v>
      </c>
      <c r="P325" s="198">
        <f t="shared" si="79"/>
        <v>0.17186015413308936</v>
      </c>
      <c r="Q325" s="195">
        <f t="shared" si="88"/>
        <v>5.8186844125927824</v>
      </c>
      <c r="R325" s="15">
        <f t="shared" si="68"/>
        <v>190.93422062963913</v>
      </c>
      <c r="S325" s="78"/>
      <c r="T325" s="78"/>
      <c r="U325" s="78"/>
      <c r="V325" s="78"/>
      <c r="W325" s="78"/>
      <c r="X325" s="78"/>
    </row>
    <row r="326" spans="1:27" s="78" customFormat="1">
      <c r="A326" s="55" t="s">
        <v>116</v>
      </c>
      <c r="B326" s="56">
        <v>153965</v>
      </c>
      <c r="C326" s="56">
        <v>75361</v>
      </c>
      <c r="D326" s="56">
        <v>78604</v>
      </c>
      <c r="E326" s="79"/>
      <c r="F326" s="58">
        <f t="shared" si="80"/>
        <v>6.6624432752227563</v>
      </c>
      <c r="G326" s="98">
        <f t="shared" si="81"/>
        <v>3.2610553545550101</v>
      </c>
      <c r="H326" s="98">
        <f t="shared" si="82"/>
        <v>3.4013879206677458</v>
      </c>
      <c r="I326" s="79"/>
      <c r="J326" s="3">
        <v>2926.8677120806078</v>
      </c>
      <c r="K326" s="80">
        <f t="shared" si="83"/>
        <v>52.604017381623194</v>
      </c>
      <c r="L326" s="79"/>
      <c r="M326" s="56">
        <v>27648</v>
      </c>
      <c r="N326" s="81">
        <v>565</v>
      </c>
      <c r="O326" s="56">
        <v>153400</v>
      </c>
      <c r="P326" s="198">
        <f t="shared" si="79"/>
        <v>0.18023468057366362</v>
      </c>
      <c r="Q326" s="195">
        <f t="shared" si="88"/>
        <v>5.5483217592592595</v>
      </c>
      <c r="R326" s="15">
        <f t="shared" si="68"/>
        <v>177.41608796296299</v>
      </c>
    </row>
    <row r="327" spans="1:27">
      <c r="A327" s="83"/>
      <c r="B327" s="78"/>
      <c r="C327" s="78"/>
      <c r="D327" s="78"/>
      <c r="E327" s="78"/>
      <c r="F327" s="78"/>
      <c r="G327" s="78"/>
      <c r="H327" s="78"/>
      <c r="I327" s="78"/>
      <c r="K327" s="78"/>
      <c r="L327" s="78"/>
      <c r="M327" s="78"/>
      <c r="N327" s="78"/>
      <c r="O327" s="78"/>
      <c r="P327" s="78"/>
      <c r="Q327" s="192"/>
    </row>
    <row r="328" spans="1:27">
      <c r="A328" s="83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192"/>
    </row>
    <row r="329" spans="1:27">
      <c r="J329" s="78"/>
      <c r="Q329" s="192"/>
    </row>
    <row r="330" spans="1:27">
      <c r="A330" s="83" t="s">
        <v>129</v>
      </c>
      <c r="J330" s="78"/>
      <c r="Q330" s="192"/>
    </row>
    <row r="331" spans="1:27" ht="29.55" customHeight="1">
      <c r="A331" s="109" t="s">
        <v>157</v>
      </c>
      <c r="B331" s="57"/>
      <c r="C331" s="57"/>
      <c r="D331" s="57"/>
      <c r="E331" s="57"/>
      <c r="F331" s="57"/>
      <c r="G331" s="57"/>
      <c r="H331" s="57"/>
      <c r="I331" s="57"/>
      <c r="J331" s="78"/>
      <c r="K331" s="57"/>
      <c r="L331" s="57"/>
      <c r="M331" s="57"/>
      <c r="N331" s="57"/>
      <c r="O331" s="57"/>
      <c r="P331" s="57"/>
      <c r="Q331" s="192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29.55" customHeight="1">
      <c r="A332" s="216" t="s">
        <v>23</v>
      </c>
      <c r="B332" s="215" t="s">
        <v>0</v>
      </c>
      <c r="C332" s="215"/>
      <c r="D332" s="215"/>
      <c r="E332" s="14"/>
      <c r="F332" s="215" t="s">
        <v>1</v>
      </c>
      <c r="G332" s="215"/>
      <c r="H332" s="215"/>
      <c r="I332" s="14"/>
      <c r="J332" s="17"/>
      <c r="K332" s="14"/>
      <c r="L332" s="14"/>
      <c r="M332" s="14"/>
      <c r="N332" s="14"/>
      <c r="O332" s="14"/>
      <c r="P332" s="14"/>
      <c r="Q332" s="192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40.200000000000003" customHeight="1">
      <c r="A333" s="211"/>
      <c r="B333" s="18" t="s">
        <v>2</v>
      </c>
      <c r="C333" s="19" t="s">
        <v>3</v>
      </c>
      <c r="D333" s="19" t="s">
        <v>4</v>
      </c>
      <c r="E333" s="19"/>
      <c r="F333" s="18" t="s">
        <v>2</v>
      </c>
      <c r="G333" s="19" t="s">
        <v>3</v>
      </c>
      <c r="H333" s="19" t="s">
        <v>4</v>
      </c>
      <c r="I333" s="19"/>
      <c r="J333" s="19" t="s">
        <v>406</v>
      </c>
      <c r="K333" s="18" t="s">
        <v>5</v>
      </c>
      <c r="L333" s="18"/>
      <c r="M333" s="18" t="s">
        <v>6</v>
      </c>
      <c r="N333" s="18" t="s">
        <v>7</v>
      </c>
      <c r="O333" s="18" t="s">
        <v>8</v>
      </c>
      <c r="P333" s="18" t="s">
        <v>9</v>
      </c>
      <c r="Q333" s="192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s="30" customFormat="1">
      <c r="A334" s="107" t="s">
        <v>159</v>
      </c>
      <c r="B334" s="21">
        <v>653266</v>
      </c>
      <c r="C334" s="21">
        <v>327687</v>
      </c>
      <c r="D334" s="21">
        <v>325579</v>
      </c>
      <c r="F334" s="23">
        <f>G334+H334</f>
        <v>100</v>
      </c>
      <c r="G334" s="92">
        <f>C334/$B$334*100</f>
        <v>50.161343158835756</v>
      </c>
      <c r="H334" s="92">
        <f>D334/$B$334*100</f>
        <v>49.838656841164244</v>
      </c>
      <c r="J334" s="70">
        <f>SUM(J335:J341)</f>
        <v>34790</v>
      </c>
      <c r="K334" s="71">
        <f>B334/J334</f>
        <v>18.77740730094855</v>
      </c>
      <c r="M334" s="21">
        <v>133114</v>
      </c>
      <c r="N334" s="21">
        <v>6485</v>
      </c>
      <c r="O334" s="21">
        <v>646781</v>
      </c>
      <c r="P334" s="198">
        <f t="shared" ref="P334:P341" si="89">M334/O334</f>
        <v>0.20581000369522295</v>
      </c>
      <c r="Q334" s="195">
        <f t="shared" si="88"/>
        <v>4.8588503087579067</v>
      </c>
      <c r="R334" s="15">
        <f t="shared" ref="R327:R390" si="90">((Q334/2)*100)-100</f>
        <v>142.94251543789534</v>
      </c>
    </row>
    <row r="335" spans="1:27">
      <c r="A335" s="31" t="s">
        <v>183</v>
      </c>
      <c r="B335" s="32">
        <v>115800</v>
      </c>
      <c r="C335" s="32">
        <v>59903</v>
      </c>
      <c r="D335" s="32">
        <v>55897</v>
      </c>
      <c r="F335" s="34">
        <f t="shared" ref="F335:F341" si="91">G335+H335</f>
        <v>17.726316691822319</v>
      </c>
      <c r="G335" s="95">
        <f t="shared" ref="G335:G341" si="92">C335/$B$334*100</f>
        <v>9.1697715784994163</v>
      </c>
      <c r="H335" s="95">
        <f t="shared" ref="H335:H341" si="93">D335/$B$334*100</f>
        <v>8.5565451133229047</v>
      </c>
      <c r="J335" s="1">
        <v>6238.6604457135209</v>
      </c>
      <c r="K335" s="73">
        <f t="shared" ref="K335:K341" si="94">B335/J335</f>
        <v>18.561676983007505</v>
      </c>
      <c r="M335" s="32">
        <v>30145</v>
      </c>
      <c r="N335" s="52">
        <v>519</v>
      </c>
      <c r="O335" s="32">
        <v>115281</v>
      </c>
      <c r="P335" s="198">
        <f t="shared" si="89"/>
        <v>0.26149148602111361</v>
      </c>
      <c r="Q335" s="195">
        <f t="shared" si="88"/>
        <v>3.8242162879416157</v>
      </c>
      <c r="R335" s="15">
        <f t="shared" si="90"/>
        <v>91.210814397080782</v>
      </c>
    </row>
    <row r="336" spans="1:27">
      <c r="A336" s="31" t="s">
        <v>395</v>
      </c>
      <c r="B336" s="32">
        <v>112664</v>
      </c>
      <c r="C336" s="32">
        <v>53004</v>
      </c>
      <c r="D336" s="32">
        <v>59660</v>
      </c>
      <c r="F336" s="34">
        <f t="shared" si="91"/>
        <v>17.246267217335664</v>
      </c>
      <c r="G336" s="95">
        <f t="shared" si="92"/>
        <v>8.1136933500289317</v>
      </c>
      <c r="H336" s="95">
        <f t="shared" si="93"/>
        <v>9.132573867306732</v>
      </c>
      <c r="J336" s="1">
        <v>4173.1522084824201</v>
      </c>
      <c r="K336" s="73">
        <f t="shared" si="94"/>
        <v>26.997337832777159</v>
      </c>
      <c r="M336" s="32">
        <v>22678</v>
      </c>
      <c r="N336" s="32">
        <v>1156</v>
      </c>
      <c r="O336" s="32">
        <v>111508</v>
      </c>
      <c r="P336" s="198">
        <f t="shared" si="89"/>
        <v>0.20337554256196866</v>
      </c>
      <c r="Q336" s="195">
        <f t="shared" si="88"/>
        <v>4.9170120821941969</v>
      </c>
      <c r="R336" s="15">
        <f t="shared" si="90"/>
        <v>145.85060410970985</v>
      </c>
    </row>
    <row r="337" spans="1:27">
      <c r="A337" s="31" t="s">
        <v>181</v>
      </c>
      <c r="B337" s="32">
        <v>61432</v>
      </c>
      <c r="C337" s="32">
        <v>30759</v>
      </c>
      <c r="D337" s="32">
        <v>30673</v>
      </c>
      <c r="F337" s="34">
        <f t="shared" si="91"/>
        <v>9.4038263127118213</v>
      </c>
      <c r="G337" s="95">
        <f t="shared" si="92"/>
        <v>4.7084954673900068</v>
      </c>
      <c r="H337" s="95">
        <f t="shared" si="93"/>
        <v>4.6953308453218137</v>
      </c>
      <c r="J337" s="1">
        <v>4878.9218425248046</v>
      </c>
      <c r="K337" s="73">
        <f t="shared" si="94"/>
        <v>12.591306436712545</v>
      </c>
      <c r="M337" s="32">
        <v>11342</v>
      </c>
      <c r="N337" s="52">
        <v>418</v>
      </c>
      <c r="O337" s="32">
        <v>61014</v>
      </c>
      <c r="P337" s="198">
        <f t="shared" si="89"/>
        <v>0.18589176254630085</v>
      </c>
      <c r="Q337" s="195">
        <f t="shared" si="88"/>
        <v>5.3794745194850995</v>
      </c>
      <c r="R337" s="15">
        <f t="shared" si="90"/>
        <v>168.97372597425499</v>
      </c>
    </row>
    <row r="338" spans="1:27">
      <c r="A338" s="31" t="s">
        <v>327</v>
      </c>
      <c r="B338" s="32">
        <v>63449</v>
      </c>
      <c r="C338" s="32">
        <v>32270</v>
      </c>
      <c r="D338" s="32">
        <v>31179</v>
      </c>
      <c r="F338" s="34">
        <f t="shared" si="91"/>
        <v>9.7125826233111781</v>
      </c>
      <c r="G338" s="95">
        <f t="shared" si="92"/>
        <v>4.9397948155881375</v>
      </c>
      <c r="H338" s="95">
        <f t="shared" si="93"/>
        <v>4.7727878077230415</v>
      </c>
      <c r="J338" s="1">
        <v>4699.649445202379</v>
      </c>
      <c r="K338" s="73">
        <f t="shared" si="94"/>
        <v>13.500794205995874</v>
      </c>
      <c r="M338" s="32">
        <v>13013</v>
      </c>
      <c r="N338" s="32">
        <v>1982</v>
      </c>
      <c r="O338" s="32">
        <v>61467</v>
      </c>
      <c r="P338" s="198">
        <f t="shared" si="89"/>
        <v>0.21170709486391071</v>
      </c>
      <c r="Q338" s="195">
        <f t="shared" si="88"/>
        <v>4.7235072619688001</v>
      </c>
      <c r="R338" s="15">
        <f t="shared" si="90"/>
        <v>136.17536309844002</v>
      </c>
    </row>
    <row r="339" spans="1:27">
      <c r="A339" s="31" t="s">
        <v>180</v>
      </c>
      <c r="B339" s="32">
        <v>142762</v>
      </c>
      <c r="C339" s="32">
        <v>71635</v>
      </c>
      <c r="D339" s="32">
        <v>71127</v>
      </c>
      <c r="F339" s="34">
        <f t="shared" si="91"/>
        <v>21.853578787201538</v>
      </c>
      <c r="G339" s="95">
        <f t="shared" si="92"/>
        <v>10.965670951802176</v>
      </c>
      <c r="H339" s="95">
        <f t="shared" si="93"/>
        <v>10.887907835399362</v>
      </c>
      <c r="J339" s="1">
        <v>7373.7179275857634</v>
      </c>
      <c r="K339" s="73">
        <f t="shared" si="94"/>
        <v>19.360925031579267</v>
      </c>
      <c r="M339" s="32">
        <v>21611</v>
      </c>
      <c r="N339" s="52">
        <v>521</v>
      </c>
      <c r="O339" s="32">
        <v>142241</v>
      </c>
      <c r="P339" s="198">
        <f t="shared" si="89"/>
        <v>0.15193228394063596</v>
      </c>
      <c r="Q339" s="195">
        <f t="shared" si="88"/>
        <v>6.5818795983526908</v>
      </c>
      <c r="R339" s="15">
        <f t="shared" si="90"/>
        <v>229.09397991763456</v>
      </c>
    </row>
    <row r="340" spans="1:27">
      <c r="A340" s="31" t="s">
        <v>328</v>
      </c>
      <c r="B340" s="89">
        <v>117755</v>
      </c>
      <c r="C340" s="89">
        <v>60199</v>
      </c>
      <c r="D340" s="89">
        <v>57556</v>
      </c>
      <c r="E340" s="78"/>
      <c r="F340" s="34">
        <f t="shared" si="91"/>
        <v>18.025582228372514</v>
      </c>
      <c r="G340" s="114">
        <f t="shared" si="92"/>
        <v>9.2150823707341267</v>
      </c>
      <c r="H340" s="114">
        <f t="shared" si="93"/>
        <v>8.8104998576383888</v>
      </c>
      <c r="I340" s="78"/>
      <c r="J340" s="1">
        <v>4251.673952909322</v>
      </c>
      <c r="K340" s="73">
        <f t="shared" si="94"/>
        <v>27.696150105636153</v>
      </c>
      <c r="L340" s="78"/>
      <c r="M340" s="89">
        <v>26680</v>
      </c>
      <c r="N340" s="89">
        <v>1867</v>
      </c>
      <c r="O340" s="89">
        <v>115888</v>
      </c>
      <c r="P340" s="198">
        <f t="shared" si="89"/>
        <v>0.2302222835841502</v>
      </c>
      <c r="Q340" s="195">
        <f t="shared" si="88"/>
        <v>4.3436281859070469</v>
      </c>
      <c r="R340" s="15">
        <f t="shared" si="90"/>
        <v>117.18140929535235</v>
      </c>
    </row>
    <row r="341" spans="1:27">
      <c r="A341" s="55" t="s">
        <v>128</v>
      </c>
      <c r="B341" s="56">
        <v>39404</v>
      </c>
      <c r="C341" s="56">
        <v>19917</v>
      </c>
      <c r="D341" s="56">
        <v>19487</v>
      </c>
      <c r="E341" s="79"/>
      <c r="F341" s="58">
        <f t="shared" si="91"/>
        <v>6.0318461392449629</v>
      </c>
      <c r="G341" s="97">
        <f t="shared" si="92"/>
        <v>3.0488346247929634</v>
      </c>
      <c r="H341" s="97">
        <f t="shared" si="93"/>
        <v>2.9830115144519995</v>
      </c>
      <c r="I341" s="79"/>
      <c r="J341" s="3">
        <v>3174.2241775817879</v>
      </c>
      <c r="K341" s="80">
        <f t="shared" si="94"/>
        <v>12.413742002941664</v>
      </c>
      <c r="L341" s="79"/>
      <c r="M341" s="56">
        <v>7645</v>
      </c>
      <c r="N341" s="81">
        <v>22</v>
      </c>
      <c r="O341" s="56">
        <v>39382</v>
      </c>
      <c r="P341" s="198">
        <f t="shared" si="89"/>
        <v>0.19412421918643036</v>
      </c>
      <c r="Q341" s="195">
        <f t="shared" si="88"/>
        <v>5.1513407455853502</v>
      </c>
      <c r="R341" s="15">
        <f t="shared" si="90"/>
        <v>157.56703727926748</v>
      </c>
    </row>
    <row r="342" spans="1:27">
      <c r="A342" s="63"/>
      <c r="Q342" s="192"/>
    </row>
    <row r="343" spans="1:27">
      <c r="A343" s="63"/>
      <c r="Q343" s="192"/>
    </row>
    <row r="344" spans="1:27">
      <c r="J344" s="78"/>
      <c r="Q344" s="192"/>
    </row>
    <row r="345" spans="1:27">
      <c r="A345" s="78" t="s">
        <v>15</v>
      </c>
      <c r="J345" s="78"/>
      <c r="Q345" s="192"/>
    </row>
    <row r="346" spans="1:27" ht="29.55" customHeight="1">
      <c r="A346" s="109" t="s">
        <v>157</v>
      </c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192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29.55" customHeight="1">
      <c r="A347" s="216" t="s">
        <v>23</v>
      </c>
      <c r="B347" s="215" t="s">
        <v>0</v>
      </c>
      <c r="C347" s="215"/>
      <c r="D347" s="215"/>
      <c r="E347" s="14"/>
      <c r="F347" s="215" t="s">
        <v>1</v>
      </c>
      <c r="G347" s="215"/>
      <c r="H347" s="215"/>
      <c r="I347" s="14"/>
      <c r="J347" s="14"/>
      <c r="K347" s="14"/>
      <c r="L347" s="14"/>
      <c r="M347" s="14"/>
      <c r="N347" s="14"/>
      <c r="O347" s="14"/>
      <c r="P347" s="14"/>
      <c r="Q347" s="192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53.4" customHeight="1">
      <c r="A348" s="211"/>
      <c r="B348" s="18" t="s">
        <v>2</v>
      </c>
      <c r="C348" s="19" t="s">
        <v>3</v>
      </c>
      <c r="D348" s="19" t="s">
        <v>4</v>
      </c>
      <c r="E348" s="19"/>
      <c r="F348" s="18" t="s">
        <v>2</v>
      </c>
      <c r="G348" s="19" t="s">
        <v>3</v>
      </c>
      <c r="H348" s="19" t="s">
        <v>4</v>
      </c>
      <c r="I348" s="19"/>
      <c r="J348" s="19" t="s">
        <v>406</v>
      </c>
      <c r="K348" s="18" t="s">
        <v>5</v>
      </c>
      <c r="L348" s="18"/>
      <c r="M348" s="18" t="s">
        <v>6</v>
      </c>
      <c r="N348" s="18" t="s">
        <v>7</v>
      </c>
      <c r="O348" s="18" t="s">
        <v>8</v>
      </c>
      <c r="P348" s="18" t="s">
        <v>9</v>
      </c>
      <c r="Q348" s="192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s="30" customFormat="1" ht="25.95" customHeight="1">
      <c r="A349" s="20" t="s">
        <v>159</v>
      </c>
      <c r="B349" s="21">
        <v>658946</v>
      </c>
      <c r="C349" s="21">
        <v>322149</v>
      </c>
      <c r="D349" s="21">
        <v>336797</v>
      </c>
      <c r="E349" s="22"/>
      <c r="F349" s="23">
        <f>G349+H349</f>
        <v>100</v>
      </c>
      <c r="G349" s="102">
        <f>C349/$B$349*100</f>
        <v>48.888528043269098</v>
      </c>
      <c r="H349" s="102">
        <f>D349/$B$349*100</f>
        <v>51.111471956730902</v>
      </c>
      <c r="I349" s="22"/>
      <c r="J349" s="70">
        <f>SUM(J350:J355)</f>
        <v>9069.9999999999982</v>
      </c>
      <c r="K349" s="26">
        <f>B349/J349</f>
        <v>72.651157662624044</v>
      </c>
      <c r="L349" s="27"/>
      <c r="M349" s="21">
        <v>108088</v>
      </c>
      <c r="N349" s="21">
        <v>7863</v>
      </c>
      <c r="O349" s="21">
        <v>651083</v>
      </c>
      <c r="P349" s="198">
        <f t="shared" ref="P349:P355" si="95">M349/O349</f>
        <v>0.16601262819026147</v>
      </c>
      <c r="Q349" s="195">
        <f t="shared" si="88"/>
        <v>6.0236381466952853</v>
      </c>
      <c r="R349" s="15">
        <f t="shared" si="90"/>
        <v>201.18190733476428</v>
      </c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1:27">
      <c r="A350" s="31" t="s">
        <v>396</v>
      </c>
      <c r="B350" s="32">
        <v>68746</v>
      </c>
      <c r="C350" s="32">
        <v>34053</v>
      </c>
      <c r="D350" s="32">
        <v>34693</v>
      </c>
      <c r="F350" s="34">
        <f t="shared" ref="F350:F355" si="96">G350+H350</f>
        <v>10.432721345906948</v>
      </c>
      <c r="G350" s="103">
        <f t="shared" ref="G350:G355" si="97">C350/$B$349*100</f>
        <v>5.1677982717855491</v>
      </c>
      <c r="H350" s="103">
        <f t="shared" ref="H350:H355" si="98">D350/$B$349*100</f>
        <v>5.2649230741214001</v>
      </c>
      <c r="J350" s="1">
        <v>2149.7460675367684</v>
      </c>
      <c r="K350" s="37">
        <f t="shared" ref="K350:K354" si="99">B350/J350</f>
        <v>31.978660660498775</v>
      </c>
      <c r="M350" s="32">
        <v>14222</v>
      </c>
      <c r="N350" s="52">
        <v>364</v>
      </c>
      <c r="O350" s="32">
        <v>68382</v>
      </c>
      <c r="P350" s="198">
        <f t="shared" si="95"/>
        <v>0.20797870784709427</v>
      </c>
      <c r="Q350" s="195">
        <f t="shared" si="88"/>
        <v>4.8081845028828578</v>
      </c>
      <c r="R350" s="15">
        <f t="shared" si="90"/>
        <v>140.40922514414288</v>
      </c>
    </row>
    <row r="351" spans="1:27">
      <c r="A351" s="31" t="s">
        <v>130</v>
      </c>
      <c r="B351" s="32">
        <v>175755</v>
      </c>
      <c r="C351" s="32">
        <v>85712</v>
      </c>
      <c r="D351" s="32">
        <v>90043</v>
      </c>
      <c r="F351" s="34">
        <f t="shared" si="96"/>
        <v>26.672140053964966</v>
      </c>
      <c r="G351" s="103">
        <f t="shared" si="97"/>
        <v>13.007439152828912</v>
      </c>
      <c r="H351" s="103">
        <f t="shared" si="98"/>
        <v>13.664700901136056</v>
      </c>
      <c r="J351" s="1">
        <v>2595.6303993201782</v>
      </c>
      <c r="K351" s="37">
        <f t="shared" si="99"/>
        <v>67.71187455888635</v>
      </c>
      <c r="M351" s="32">
        <v>30450</v>
      </c>
      <c r="N351" s="32">
        <v>2240</v>
      </c>
      <c r="O351" s="32">
        <v>173515</v>
      </c>
      <c r="P351" s="198">
        <f t="shared" si="95"/>
        <v>0.1754891507938795</v>
      </c>
      <c r="Q351" s="195">
        <f t="shared" si="88"/>
        <v>5.6983579638752051</v>
      </c>
      <c r="R351" s="15">
        <f t="shared" si="90"/>
        <v>184.91789819376027</v>
      </c>
    </row>
    <row r="352" spans="1:27">
      <c r="A352" s="31" t="s">
        <v>131</v>
      </c>
      <c r="B352" s="32">
        <v>188006</v>
      </c>
      <c r="C352" s="32">
        <v>91119</v>
      </c>
      <c r="D352" s="32">
        <v>96887</v>
      </c>
      <c r="F352" s="34">
        <f t="shared" si="96"/>
        <v>28.531321231178275</v>
      </c>
      <c r="G352" s="103">
        <f t="shared" si="97"/>
        <v>13.827991975063206</v>
      </c>
      <c r="H352" s="103">
        <f t="shared" si="98"/>
        <v>14.703329256115069</v>
      </c>
      <c r="J352" s="1">
        <v>1771.3571004715811</v>
      </c>
      <c r="K352" s="37">
        <f t="shared" si="99"/>
        <v>106.13670160011662</v>
      </c>
      <c r="M352" s="32">
        <v>27145</v>
      </c>
      <c r="N352" s="32">
        <v>3228</v>
      </c>
      <c r="O352" s="32">
        <v>184778</v>
      </c>
      <c r="P352" s="198">
        <f t="shared" si="95"/>
        <v>0.1469060169500698</v>
      </c>
      <c r="Q352" s="195">
        <f t="shared" si="88"/>
        <v>6.8070731258058572</v>
      </c>
      <c r="R352" s="15">
        <f t="shared" si="90"/>
        <v>240.35365629029286</v>
      </c>
    </row>
    <row r="353" spans="1:27">
      <c r="A353" s="31" t="s">
        <v>397</v>
      </c>
      <c r="B353" s="32">
        <v>82384</v>
      </c>
      <c r="C353" s="32">
        <v>40404</v>
      </c>
      <c r="D353" s="32">
        <v>41980</v>
      </c>
      <c r="F353" s="34">
        <f t="shared" si="96"/>
        <v>12.502390180682484</v>
      </c>
      <c r="G353" s="103">
        <f t="shared" si="97"/>
        <v>6.131610177465225</v>
      </c>
      <c r="H353" s="103">
        <f t="shared" si="98"/>
        <v>6.3707800032172592</v>
      </c>
      <c r="J353" s="1">
        <v>533.3796423135351</v>
      </c>
      <c r="K353" s="37">
        <f t="shared" si="99"/>
        <v>154.45658863667774</v>
      </c>
      <c r="M353" s="32">
        <v>14125</v>
      </c>
      <c r="N353" s="32">
        <v>1310</v>
      </c>
      <c r="O353" s="32">
        <v>81074</v>
      </c>
      <c r="P353" s="198">
        <f t="shared" si="95"/>
        <v>0.17422354885660013</v>
      </c>
      <c r="Q353" s="195">
        <f t="shared" si="88"/>
        <v>5.7397522123893809</v>
      </c>
      <c r="R353" s="15">
        <f t="shared" si="90"/>
        <v>186.98761061946902</v>
      </c>
    </row>
    <row r="354" spans="1:27">
      <c r="A354" s="31" t="s">
        <v>398</v>
      </c>
      <c r="B354" s="32">
        <v>56879</v>
      </c>
      <c r="C354" s="32">
        <v>28027</v>
      </c>
      <c r="D354" s="32">
        <v>28852</v>
      </c>
      <c r="F354" s="34">
        <f t="shared" si="96"/>
        <v>8.6318150500951525</v>
      </c>
      <c r="G354" s="103">
        <f t="shared" si="97"/>
        <v>4.2533075547920474</v>
      </c>
      <c r="H354" s="103">
        <f t="shared" si="98"/>
        <v>4.3785074953031051</v>
      </c>
      <c r="J354" s="1">
        <v>632.03259313065826</v>
      </c>
      <c r="K354" s="37">
        <f t="shared" si="99"/>
        <v>89.99377661563345</v>
      </c>
      <c r="M354" s="32">
        <v>8502</v>
      </c>
      <c r="N354" s="32"/>
      <c r="O354" s="32">
        <v>56879</v>
      </c>
      <c r="P354" s="198">
        <f t="shared" si="95"/>
        <v>0.14947520174405315</v>
      </c>
      <c r="Q354" s="195">
        <f t="shared" si="88"/>
        <v>6.690072924017878</v>
      </c>
      <c r="R354" s="15">
        <f t="shared" si="90"/>
        <v>234.50364620089391</v>
      </c>
    </row>
    <row r="355" spans="1:27">
      <c r="A355" s="55" t="s">
        <v>399</v>
      </c>
      <c r="B355" s="56">
        <v>87176</v>
      </c>
      <c r="C355" s="56">
        <v>42834</v>
      </c>
      <c r="D355" s="56">
        <v>44342</v>
      </c>
      <c r="E355" s="79"/>
      <c r="F355" s="58">
        <f t="shared" si="96"/>
        <v>13.229612138172172</v>
      </c>
      <c r="G355" s="82">
        <f t="shared" si="97"/>
        <v>6.5003809113341608</v>
      </c>
      <c r="H355" s="82">
        <f t="shared" si="98"/>
        <v>6.7292312268380119</v>
      </c>
      <c r="I355" s="79"/>
      <c r="J355" s="3">
        <v>1387.8541972272765</v>
      </c>
      <c r="K355" s="60">
        <f>B355/J355</f>
        <v>62.813514686315401</v>
      </c>
      <c r="L355" s="79"/>
      <c r="M355" s="56">
        <v>13644</v>
      </c>
      <c r="N355" s="81">
        <v>721</v>
      </c>
      <c r="O355" s="56">
        <v>86455</v>
      </c>
      <c r="P355" s="198">
        <f t="shared" si="95"/>
        <v>0.15781620496211901</v>
      </c>
      <c r="Q355" s="195">
        <f t="shared" si="88"/>
        <v>6.3364849017883316</v>
      </c>
      <c r="R355" s="15">
        <f t="shared" si="90"/>
        <v>216.82424508941659</v>
      </c>
    </row>
    <row r="356" spans="1:27">
      <c r="A356" s="83"/>
      <c r="B356" s="78"/>
      <c r="C356" s="78"/>
      <c r="D356" s="78"/>
      <c r="E356" s="78"/>
      <c r="F356" s="78"/>
      <c r="G356" s="78"/>
      <c r="H356" s="78"/>
      <c r="I356" s="78"/>
      <c r="K356" s="78"/>
      <c r="L356" s="78"/>
      <c r="M356" s="78"/>
      <c r="N356" s="78"/>
      <c r="O356" s="78"/>
      <c r="P356" s="78"/>
      <c r="Q356" s="192"/>
    </row>
    <row r="357" spans="1:27">
      <c r="B357" s="78"/>
      <c r="C357" s="78"/>
      <c r="D357" s="78"/>
      <c r="E357" s="78"/>
      <c r="F357" s="78"/>
      <c r="G357" s="78"/>
      <c r="H357" s="78"/>
      <c r="I357" s="78"/>
      <c r="K357" s="78"/>
      <c r="L357" s="78"/>
      <c r="M357" s="78"/>
      <c r="N357" s="78"/>
      <c r="O357" s="78"/>
      <c r="P357" s="78"/>
      <c r="Q357" s="192"/>
    </row>
    <row r="358" spans="1:27">
      <c r="Q358" s="192"/>
    </row>
    <row r="359" spans="1:27">
      <c r="A359" s="78" t="s">
        <v>16</v>
      </c>
      <c r="J359" s="78"/>
      <c r="Q359" s="192"/>
    </row>
    <row r="360" spans="1:27" ht="29.55" customHeight="1">
      <c r="A360" s="109" t="s">
        <v>157</v>
      </c>
      <c r="B360" s="57"/>
      <c r="C360" s="57"/>
      <c r="D360" s="57"/>
      <c r="E360" s="57"/>
      <c r="F360" s="57"/>
      <c r="G360" s="57"/>
      <c r="H360" s="57"/>
      <c r="I360" s="57"/>
      <c r="J360" s="78"/>
      <c r="K360" s="57"/>
      <c r="L360" s="57"/>
      <c r="M360" s="57"/>
      <c r="N360" s="57"/>
      <c r="O360" s="57"/>
      <c r="P360" s="57"/>
      <c r="Q360" s="192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29.55" customHeight="1">
      <c r="A361" s="216" t="s">
        <v>23</v>
      </c>
      <c r="B361" s="215" t="s">
        <v>0</v>
      </c>
      <c r="C361" s="215"/>
      <c r="D361" s="215"/>
      <c r="E361" s="14"/>
      <c r="F361" s="215" t="s">
        <v>1</v>
      </c>
      <c r="G361" s="215"/>
      <c r="H361" s="215"/>
      <c r="I361" s="14"/>
      <c r="J361" s="17"/>
      <c r="K361" s="14"/>
      <c r="L361" s="14"/>
      <c r="M361" s="14"/>
      <c r="N361" s="14"/>
      <c r="O361" s="14"/>
      <c r="P361" s="14"/>
      <c r="Q361" s="192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48" customHeight="1">
      <c r="A362" s="211"/>
      <c r="B362" s="18" t="s">
        <v>2</v>
      </c>
      <c r="C362" s="19" t="s">
        <v>3</v>
      </c>
      <c r="D362" s="19" t="s">
        <v>4</v>
      </c>
      <c r="E362" s="19"/>
      <c r="F362" s="18" t="s">
        <v>2</v>
      </c>
      <c r="G362" s="19" t="s">
        <v>3</v>
      </c>
      <c r="H362" s="19" t="s">
        <v>4</v>
      </c>
      <c r="I362" s="19"/>
      <c r="J362" s="68" t="s">
        <v>406</v>
      </c>
      <c r="K362" s="18" t="s">
        <v>5</v>
      </c>
      <c r="L362" s="18"/>
      <c r="M362" s="18" t="s">
        <v>6</v>
      </c>
      <c r="N362" s="18" t="s">
        <v>7</v>
      </c>
      <c r="O362" s="18" t="s">
        <v>8</v>
      </c>
      <c r="P362" s="18" t="s">
        <v>9</v>
      </c>
      <c r="Q362" s="192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s="30" customFormat="1" ht="25.95" customHeight="1">
      <c r="A363" s="20" t="s">
        <v>159</v>
      </c>
      <c r="B363" s="21">
        <v>1301226</v>
      </c>
      <c r="C363" s="21">
        <v>631263</v>
      </c>
      <c r="D363" s="21">
        <v>669963</v>
      </c>
      <c r="E363" s="22"/>
      <c r="F363" s="23">
        <f>G363+H363</f>
        <v>100</v>
      </c>
      <c r="G363" s="102">
        <f>C363/$B$363*100</f>
        <v>48.512940872684688</v>
      </c>
      <c r="H363" s="102">
        <f>D363/$B$363*100</f>
        <v>51.487059127315312</v>
      </c>
      <c r="I363" s="22"/>
      <c r="J363" s="70">
        <f>SUM(J364:J378)</f>
        <v>8842</v>
      </c>
      <c r="K363" s="26">
        <f>B363/J363</f>
        <v>147.16421624066953</v>
      </c>
      <c r="L363" s="27"/>
      <c r="M363" s="21">
        <v>264404</v>
      </c>
      <c r="N363" s="21">
        <v>29154</v>
      </c>
      <c r="O363" s="21">
        <v>1272072</v>
      </c>
      <c r="P363" s="198">
        <f t="shared" ref="P363:P378" si="100">M363/O363</f>
        <v>0.20785301460923594</v>
      </c>
      <c r="Q363" s="195">
        <f t="shared" si="88"/>
        <v>4.8110921166094309</v>
      </c>
      <c r="R363" s="15">
        <f t="shared" si="90"/>
        <v>140.55460583047156</v>
      </c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1:27">
      <c r="A364" s="31" t="s">
        <v>400</v>
      </c>
      <c r="B364" s="32">
        <v>36575</v>
      </c>
      <c r="C364" s="32">
        <v>18328</v>
      </c>
      <c r="D364" s="32">
        <v>18247</v>
      </c>
      <c r="F364" s="34">
        <f t="shared" ref="F364:F378" si="101">G364+H364</f>
        <v>2.8108107277290801</v>
      </c>
      <c r="G364" s="103">
        <f t="shared" ref="G364:G378" si="102">C364/$B$363*100</f>
        <v>1.4085178132007814</v>
      </c>
      <c r="H364" s="103">
        <f t="shared" ref="H364:H378" si="103">D364/$B$363*100</f>
        <v>1.4022929145282987</v>
      </c>
      <c r="J364" s="1">
        <v>1289.4532521603774</v>
      </c>
      <c r="K364" s="37">
        <f t="shared" ref="K364:K378" si="104">B364/J364</f>
        <v>28.364735160985067</v>
      </c>
      <c r="M364" s="32">
        <v>7950</v>
      </c>
      <c r="N364" s="32">
        <v>1024</v>
      </c>
      <c r="O364" s="32">
        <v>35551</v>
      </c>
      <c r="P364" s="198">
        <f t="shared" si="100"/>
        <v>0.22362240162020758</v>
      </c>
      <c r="Q364" s="195">
        <f t="shared" si="88"/>
        <v>4.4718238993710688</v>
      </c>
      <c r="R364" s="15">
        <f t="shared" si="90"/>
        <v>123.59119496855345</v>
      </c>
    </row>
    <row r="365" spans="1:27">
      <c r="A365" s="31" t="s">
        <v>133</v>
      </c>
      <c r="B365" s="32">
        <v>56571</v>
      </c>
      <c r="C365" s="32">
        <v>28332</v>
      </c>
      <c r="D365" s="32">
        <v>28239</v>
      </c>
      <c r="F365" s="34">
        <f t="shared" si="101"/>
        <v>4.3475153432224687</v>
      </c>
      <c r="G365" s="103">
        <f t="shared" si="102"/>
        <v>2.1773312245528449</v>
      </c>
      <c r="H365" s="103">
        <f t="shared" si="103"/>
        <v>2.1701841186696238</v>
      </c>
      <c r="J365" s="1">
        <v>824.17477995300214</v>
      </c>
      <c r="K365" s="37">
        <f t="shared" si="104"/>
        <v>68.639566965669488</v>
      </c>
      <c r="M365" s="32">
        <v>13566</v>
      </c>
      <c r="N365" s="32">
        <v>2627</v>
      </c>
      <c r="O365" s="32">
        <v>53944</v>
      </c>
      <c r="P365" s="198">
        <f t="shared" si="100"/>
        <v>0.25148301942755452</v>
      </c>
      <c r="Q365" s="195">
        <f t="shared" si="88"/>
        <v>3.9764116172784902</v>
      </c>
      <c r="R365" s="15">
        <f t="shared" si="90"/>
        <v>98.820580863924505</v>
      </c>
    </row>
    <row r="366" spans="1:27">
      <c r="A366" s="31" t="s">
        <v>401</v>
      </c>
      <c r="B366" s="32">
        <v>99895</v>
      </c>
      <c r="C366" s="32">
        <v>48658</v>
      </c>
      <c r="D366" s="32">
        <v>51237</v>
      </c>
      <c r="F366" s="34">
        <f t="shared" si="101"/>
        <v>7.6769907763908813</v>
      </c>
      <c r="G366" s="103">
        <f t="shared" si="102"/>
        <v>3.7393965383415337</v>
      </c>
      <c r="H366" s="103">
        <f t="shared" si="103"/>
        <v>3.9375942380493476</v>
      </c>
      <c r="J366" s="1">
        <v>865.29003643643875</v>
      </c>
      <c r="K366" s="37">
        <f t="shared" si="104"/>
        <v>115.4468395492012</v>
      </c>
      <c r="M366" s="32">
        <v>23176</v>
      </c>
      <c r="N366" s="32">
        <v>5829</v>
      </c>
      <c r="O366" s="32">
        <v>94066</v>
      </c>
      <c r="P366" s="198">
        <f t="shared" si="100"/>
        <v>0.24638020113537304</v>
      </c>
      <c r="Q366" s="195">
        <f t="shared" si="88"/>
        <v>4.0587676907145323</v>
      </c>
      <c r="R366" s="15">
        <f t="shared" si="90"/>
        <v>102.93838453572661</v>
      </c>
    </row>
    <row r="367" spans="1:27">
      <c r="A367" s="31" t="s">
        <v>402</v>
      </c>
      <c r="B367" s="32">
        <v>90735</v>
      </c>
      <c r="C367" s="32">
        <v>43909</v>
      </c>
      <c r="D367" s="32">
        <v>46826</v>
      </c>
      <c r="F367" s="34">
        <f t="shared" si="101"/>
        <v>6.9730392721940682</v>
      </c>
      <c r="G367" s="103">
        <f t="shared" si="102"/>
        <v>3.374433034691898</v>
      </c>
      <c r="H367" s="103">
        <f t="shared" si="103"/>
        <v>3.5986062375021706</v>
      </c>
      <c r="J367" s="1">
        <v>811.67448013529236</v>
      </c>
      <c r="K367" s="37">
        <f t="shared" si="104"/>
        <v>111.78742491063169</v>
      </c>
      <c r="M367" s="32">
        <v>19637</v>
      </c>
      <c r="N367" s="32">
        <v>1488</v>
      </c>
      <c r="O367" s="32">
        <v>89247</v>
      </c>
      <c r="P367" s="198">
        <f t="shared" si="100"/>
        <v>0.22002980492341478</v>
      </c>
      <c r="Q367" s="195">
        <f t="shared" si="88"/>
        <v>4.5448388246677194</v>
      </c>
      <c r="R367" s="15">
        <f t="shared" si="90"/>
        <v>127.24194123338597</v>
      </c>
    </row>
    <row r="368" spans="1:27">
      <c r="A368" s="31" t="s">
        <v>135</v>
      </c>
      <c r="B368" s="32">
        <v>139864</v>
      </c>
      <c r="C368" s="32">
        <v>66607</v>
      </c>
      <c r="D368" s="32">
        <v>73257</v>
      </c>
      <c r="F368" s="34">
        <f t="shared" si="101"/>
        <v>10.748632443557076</v>
      </c>
      <c r="G368" s="103">
        <f t="shared" si="102"/>
        <v>5.1187879738031672</v>
      </c>
      <c r="H368" s="103">
        <f t="shared" si="103"/>
        <v>5.629844469753909</v>
      </c>
      <c r="J368" s="1">
        <v>334.04233581919817</v>
      </c>
      <c r="K368" s="37">
        <f t="shared" si="104"/>
        <v>418.70141895936803</v>
      </c>
      <c r="M368" s="32">
        <v>33293</v>
      </c>
      <c r="N368" s="32">
        <v>4503</v>
      </c>
      <c r="O368" s="32">
        <v>135361</v>
      </c>
      <c r="P368" s="198">
        <f t="shared" si="100"/>
        <v>0.24595710729087403</v>
      </c>
      <c r="Q368" s="195">
        <f t="shared" si="88"/>
        <v>4.0657495569639259</v>
      </c>
      <c r="R368" s="15">
        <f t="shared" si="90"/>
        <v>103.28747784819629</v>
      </c>
    </row>
    <row r="369" spans="1:27">
      <c r="A369" s="31" t="s">
        <v>403</v>
      </c>
      <c r="B369" s="32">
        <v>87021</v>
      </c>
      <c r="C369" s="32">
        <v>43849</v>
      </c>
      <c r="D369" s="32">
        <v>43172</v>
      </c>
      <c r="F369" s="34">
        <f t="shared" si="101"/>
        <v>6.6876161404706025</v>
      </c>
      <c r="G369" s="103">
        <f t="shared" si="102"/>
        <v>3.3698219986382076</v>
      </c>
      <c r="H369" s="103">
        <f t="shared" si="103"/>
        <v>3.3177941418323948</v>
      </c>
      <c r="J369" s="1">
        <v>866.55213473370043</v>
      </c>
      <c r="K369" s="37">
        <f t="shared" si="104"/>
        <v>100.42211716060496</v>
      </c>
      <c r="M369" s="32">
        <v>17729</v>
      </c>
      <c r="N369" s="32">
        <v>2005</v>
      </c>
      <c r="O369" s="32">
        <v>85016</v>
      </c>
      <c r="P369" s="198">
        <f t="shared" si="100"/>
        <v>0.20853721652394844</v>
      </c>
      <c r="Q369" s="195">
        <f t="shared" si="88"/>
        <v>4.7953071239212592</v>
      </c>
      <c r="R369" s="15">
        <f t="shared" si="90"/>
        <v>139.76535619606295</v>
      </c>
    </row>
    <row r="370" spans="1:27">
      <c r="A370" s="31" t="s">
        <v>136</v>
      </c>
      <c r="B370" s="32">
        <v>38824</v>
      </c>
      <c r="C370" s="32">
        <v>18836</v>
      </c>
      <c r="D370" s="32">
        <v>19988</v>
      </c>
      <c r="F370" s="34">
        <f t="shared" si="101"/>
        <v>2.9836477291415942</v>
      </c>
      <c r="G370" s="103">
        <f t="shared" si="102"/>
        <v>1.4475579184553644</v>
      </c>
      <c r="H370" s="103">
        <f t="shared" si="103"/>
        <v>1.5360898106862297</v>
      </c>
      <c r="J370" s="1">
        <v>72.526636980453532</v>
      </c>
      <c r="K370" s="37">
        <f t="shared" si="104"/>
        <v>535.30677302000583</v>
      </c>
      <c r="M370" s="32">
        <v>8168</v>
      </c>
      <c r="N370" s="32">
        <v>1084</v>
      </c>
      <c r="O370" s="32">
        <v>37740</v>
      </c>
      <c r="P370" s="198">
        <f t="shared" si="100"/>
        <v>0.21642819289878112</v>
      </c>
      <c r="Q370" s="195">
        <f t="shared" si="88"/>
        <v>4.6204701273261506</v>
      </c>
      <c r="R370" s="15">
        <f t="shared" si="90"/>
        <v>131.02350636630752</v>
      </c>
    </row>
    <row r="371" spans="1:27">
      <c r="A371" s="31" t="s">
        <v>172</v>
      </c>
      <c r="B371" s="32">
        <v>120254</v>
      </c>
      <c r="C371" s="32">
        <v>56920</v>
      </c>
      <c r="D371" s="32">
        <v>63334</v>
      </c>
      <c r="F371" s="34">
        <f t="shared" si="101"/>
        <v>9.2415921600090982</v>
      </c>
      <c r="G371" s="103">
        <f t="shared" si="102"/>
        <v>4.3743362029347708</v>
      </c>
      <c r="H371" s="103">
        <f t="shared" si="103"/>
        <v>4.8672559570743283</v>
      </c>
      <c r="J371" s="1">
        <v>425.02281109944096</v>
      </c>
      <c r="K371" s="37">
        <f t="shared" si="104"/>
        <v>282.93540219389456</v>
      </c>
      <c r="M371" s="32">
        <v>22242</v>
      </c>
      <c r="N371" s="32">
        <v>1992</v>
      </c>
      <c r="O371" s="32">
        <v>118262</v>
      </c>
      <c r="P371" s="198">
        <f t="shared" si="100"/>
        <v>0.18807393752853832</v>
      </c>
      <c r="Q371" s="195">
        <f t="shared" si="88"/>
        <v>5.3170578185414978</v>
      </c>
      <c r="R371" s="15">
        <f t="shared" si="90"/>
        <v>165.8528909270749</v>
      </c>
    </row>
    <row r="372" spans="1:27">
      <c r="A372" s="31" t="s">
        <v>171</v>
      </c>
      <c r="B372" s="32">
        <v>51861</v>
      </c>
      <c r="C372" s="32">
        <v>25552</v>
      </c>
      <c r="D372" s="32">
        <v>26309</v>
      </c>
      <c r="F372" s="34">
        <f t="shared" si="101"/>
        <v>3.9855490130077329</v>
      </c>
      <c r="G372" s="103">
        <f t="shared" si="102"/>
        <v>1.9636865540651662</v>
      </c>
      <c r="H372" s="103">
        <f t="shared" si="103"/>
        <v>2.0218624589425667</v>
      </c>
      <c r="J372" s="1">
        <v>251.169086802067</v>
      </c>
      <c r="K372" s="37">
        <f t="shared" si="104"/>
        <v>206.47843514623636</v>
      </c>
      <c r="M372" s="32">
        <v>8703</v>
      </c>
      <c r="N372" s="52">
        <v>901</v>
      </c>
      <c r="O372" s="32">
        <v>50960</v>
      </c>
      <c r="P372" s="198">
        <f t="shared" si="100"/>
        <v>0.17078100470957613</v>
      </c>
      <c r="Q372" s="195">
        <f t="shared" si="88"/>
        <v>5.8554521429392166</v>
      </c>
      <c r="R372" s="15">
        <f t="shared" si="90"/>
        <v>192.77260714696081</v>
      </c>
    </row>
    <row r="373" spans="1:27">
      <c r="A373" s="31" t="s">
        <v>170</v>
      </c>
      <c r="B373" s="32">
        <v>144189</v>
      </c>
      <c r="C373" s="32">
        <v>70781</v>
      </c>
      <c r="D373" s="32">
        <v>73408</v>
      </c>
      <c r="F373" s="34">
        <f t="shared" si="101"/>
        <v>11.081011292427295</v>
      </c>
      <c r="G373" s="103">
        <f t="shared" si="102"/>
        <v>5.4395623819382646</v>
      </c>
      <c r="H373" s="103">
        <f t="shared" si="103"/>
        <v>5.6414489104890313</v>
      </c>
      <c r="J373" s="1">
        <v>1096.2899107210342</v>
      </c>
      <c r="K373" s="37">
        <f t="shared" si="104"/>
        <v>131.52451608823648</v>
      </c>
      <c r="M373" s="32">
        <v>26877</v>
      </c>
      <c r="N373" s="32">
        <v>1679</v>
      </c>
      <c r="O373" s="32">
        <v>142510</v>
      </c>
      <c r="P373" s="198">
        <f t="shared" si="100"/>
        <v>0.1885972914181461</v>
      </c>
      <c r="Q373" s="195">
        <f t="shared" si="88"/>
        <v>5.3023030844216246</v>
      </c>
      <c r="R373" s="15">
        <f t="shared" si="90"/>
        <v>165.11515422108124</v>
      </c>
    </row>
    <row r="374" spans="1:27">
      <c r="A374" s="31" t="s">
        <v>169</v>
      </c>
      <c r="B374" s="32">
        <v>76679</v>
      </c>
      <c r="C374" s="32">
        <v>36991</v>
      </c>
      <c r="D374" s="32">
        <v>39688</v>
      </c>
      <c r="F374" s="34">
        <f t="shared" si="101"/>
        <v>5.8928272260160801</v>
      </c>
      <c r="G374" s="103">
        <f t="shared" si="102"/>
        <v>2.8427805777013369</v>
      </c>
      <c r="H374" s="103">
        <f t="shared" si="103"/>
        <v>3.0500466483147433</v>
      </c>
      <c r="J374" s="1">
        <v>401.71261946541762</v>
      </c>
      <c r="K374" s="37">
        <f t="shared" si="104"/>
        <v>190.8802369764764</v>
      </c>
      <c r="M374" s="32">
        <v>15499</v>
      </c>
      <c r="N374" s="32">
        <v>1068</v>
      </c>
      <c r="O374" s="32">
        <v>75611</v>
      </c>
      <c r="P374" s="198">
        <f t="shared" si="100"/>
        <v>0.20498340188596897</v>
      </c>
      <c r="Q374" s="195">
        <f t="shared" si="88"/>
        <v>4.878443770565843</v>
      </c>
      <c r="R374" s="15">
        <f t="shared" si="90"/>
        <v>143.92218852829214</v>
      </c>
    </row>
    <row r="375" spans="1:27">
      <c r="A375" s="31" t="s">
        <v>137</v>
      </c>
      <c r="B375" s="32">
        <v>119458</v>
      </c>
      <c r="C375" s="32">
        <v>58029</v>
      </c>
      <c r="D375" s="32">
        <v>61429</v>
      </c>
      <c r="F375" s="34">
        <f t="shared" si="101"/>
        <v>9.1804190816967992</v>
      </c>
      <c r="G375" s="103">
        <f t="shared" si="102"/>
        <v>4.4595635193271574</v>
      </c>
      <c r="H375" s="103">
        <f t="shared" si="103"/>
        <v>4.7208555623696418</v>
      </c>
      <c r="J375" s="1">
        <v>256.57236829867537</v>
      </c>
      <c r="K375" s="37">
        <f t="shared" si="104"/>
        <v>465.59183591016779</v>
      </c>
      <c r="M375" s="32">
        <v>24819</v>
      </c>
      <c r="N375" s="32">
        <v>2982</v>
      </c>
      <c r="O375" s="32">
        <v>116476</v>
      </c>
      <c r="P375" s="198">
        <f t="shared" si="100"/>
        <v>0.21308252343830489</v>
      </c>
      <c r="Q375" s="195">
        <f t="shared" si="88"/>
        <v>4.6930174463112939</v>
      </c>
      <c r="R375" s="15">
        <f t="shared" si="90"/>
        <v>134.6508723155647</v>
      </c>
    </row>
    <row r="376" spans="1:27">
      <c r="A376" s="31" t="s">
        <v>168</v>
      </c>
      <c r="B376" s="32">
        <v>71774</v>
      </c>
      <c r="C376" s="32">
        <v>34434</v>
      </c>
      <c r="D376" s="32">
        <v>37340</v>
      </c>
      <c r="E376" s="78"/>
      <c r="F376" s="34">
        <f t="shared" si="101"/>
        <v>5.5158750286268488</v>
      </c>
      <c r="G376" s="103">
        <f t="shared" si="102"/>
        <v>2.6462735912132098</v>
      </c>
      <c r="H376" s="103">
        <f t="shared" si="103"/>
        <v>2.8696014374136389</v>
      </c>
      <c r="I376" s="78"/>
      <c r="J376" s="1">
        <v>675.9811676649698</v>
      </c>
      <c r="K376" s="37">
        <f t="shared" si="104"/>
        <v>106.17751415757292</v>
      </c>
      <c r="L376" s="78"/>
      <c r="M376" s="32">
        <v>13259</v>
      </c>
      <c r="N376" s="52">
        <v>124</v>
      </c>
      <c r="O376" s="32">
        <v>71650</v>
      </c>
      <c r="P376" s="198">
        <f t="shared" si="100"/>
        <v>0.18505233775296581</v>
      </c>
      <c r="Q376" s="195">
        <f t="shared" si="88"/>
        <v>5.4038766121125272</v>
      </c>
      <c r="R376" s="15">
        <f t="shared" si="90"/>
        <v>170.19383060562637</v>
      </c>
    </row>
    <row r="377" spans="1:27">
      <c r="A377" s="31" t="s">
        <v>167</v>
      </c>
      <c r="B377" s="32">
        <v>86993</v>
      </c>
      <c r="C377" s="32">
        <v>41268</v>
      </c>
      <c r="D377" s="32">
        <v>45725</v>
      </c>
      <c r="E377" s="78"/>
      <c r="F377" s="34">
        <f t="shared" si="101"/>
        <v>6.6854643236455473</v>
      </c>
      <c r="G377" s="103">
        <f t="shared" si="102"/>
        <v>3.1714705977286037</v>
      </c>
      <c r="H377" s="103">
        <f t="shared" si="103"/>
        <v>3.5139937259169431</v>
      </c>
      <c r="I377" s="78"/>
      <c r="J377" s="1">
        <v>411.3471391274964</v>
      </c>
      <c r="K377" s="37">
        <f t="shared" si="104"/>
        <v>211.4831774070918</v>
      </c>
      <c r="L377" s="78"/>
      <c r="M377" s="32">
        <v>15572</v>
      </c>
      <c r="N377" s="52">
        <v>715</v>
      </c>
      <c r="O377" s="32">
        <v>86278</v>
      </c>
      <c r="P377" s="198">
        <f t="shared" si="100"/>
        <v>0.18048633487099841</v>
      </c>
      <c r="Q377" s="195">
        <f t="shared" si="88"/>
        <v>5.5405856665810429</v>
      </c>
      <c r="R377" s="15">
        <f t="shared" si="90"/>
        <v>177.02928332905213</v>
      </c>
    </row>
    <row r="378" spans="1:27" s="78" customFormat="1">
      <c r="A378" s="55" t="s">
        <v>166</v>
      </c>
      <c r="B378" s="56">
        <v>80533</v>
      </c>
      <c r="C378" s="56">
        <v>38769</v>
      </c>
      <c r="D378" s="56">
        <v>41764</v>
      </c>
      <c r="E378" s="79"/>
      <c r="F378" s="58">
        <f t="shared" si="101"/>
        <v>6.189009441864826</v>
      </c>
      <c r="G378" s="82">
        <f t="shared" si="102"/>
        <v>2.9794209460923775</v>
      </c>
      <c r="H378" s="82">
        <f t="shared" si="103"/>
        <v>3.2095884957724481</v>
      </c>
      <c r="I378" s="79"/>
      <c r="J378" s="3">
        <v>260.19124060243621</v>
      </c>
      <c r="K378" s="60">
        <f t="shared" si="104"/>
        <v>309.51464704782978</v>
      </c>
      <c r="L378" s="79"/>
      <c r="M378" s="56">
        <v>13914</v>
      </c>
      <c r="N378" s="56">
        <v>1133</v>
      </c>
      <c r="O378" s="56">
        <v>79400</v>
      </c>
      <c r="P378" s="198">
        <f t="shared" si="100"/>
        <v>0.17523929471032745</v>
      </c>
      <c r="Q378" s="195">
        <f t="shared" si="88"/>
        <v>5.7064826793157968</v>
      </c>
      <c r="R378" s="15">
        <f t="shared" si="90"/>
        <v>185.32413396578983</v>
      </c>
    </row>
    <row r="379" spans="1:27">
      <c r="A379" s="83"/>
      <c r="B379" s="78"/>
      <c r="C379" s="78"/>
      <c r="D379" s="78"/>
      <c r="E379" s="78"/>
      <c r="F379" s="78"/>
      <c r="G379" s="78"/>
      <c r="H379" s="78"/>
      <c r="I379" s="78"/>
      <c r="K379" s="78"/>
      <c r="L379" s="78"/>
      <c r="M379" s="78"/>
      <c r="Q379" s="192"/>
    </row>
    <row r="380" spans="1:27">
      <c r="A380" s="83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Q380" s="192"/>
    </row>
    <row r="381" spans="1:27">
      <c r="J381" s="78"/>
      <c r="Q381" s="192"/>
    </row>
    <row r="382" spans="1:27">
      <c r="A382" s="83" t="s">
        <v>17</v>
      </c>
      <c r="J382" s="78"/>
      <c r="Q382" s="192"/>
    </row>
    <row r="383" spans="1:27" ht="29.55" customHeight="1">
      <c r="A383" s="109" t="s">
        <v>157</v>
      </c>
      <c r="B383" s="57"/>
      <c r="C383" s="57"/>
      <c r="D383" s="57"/>
      <c r="E383" s="57"/>
      <c r="F383" s="57"/>
      <c r="G383" s="57"/>
      <c r="H383" s="57"/>
      <c r="I383" s="57"/>
      <c r="J383" s="78"/>
      <c r="K383" s="57"/>
      <c r="L383" s="57"/>
      <c r="M383" s="57"/>
      <c r="N383" s="57"/>
      <c r="O383" s="57"/>
      <c r="P383" s="57"/>
      <c r="Q383" s="192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29.55" customHeight="1">
      <c r="A384" s="216" t="s">
        <v>143</v>
      </c>
      <c r="B384" s="215" t="s">
        <v>0</v>
      </c>
      <c r="C384" s="215"/>
      <c r="D384" s="215"/>
      <c r="E384" s="14"/>
      <c r="F384" s="215" t="s">
        <v>1</v>
      </c>
      <c r="G384" s="215"/>
      <c r="H384" s="215"/>
      <c r="I384" s="14"/>
      <c r="J384" s="17"/>
      <c r="K384" s="14"/>
      <c r="L384" s="14"/>
      <c r="M384" s="14"/>
      <c r="N384" s="14"/>
      <c r="O384" s="14"/>
      <c r="P384" s="14"/>
      <c r="Q384" s="192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48.6" customHeight="1">
      <c r="A385" s="211"/>
      <c r="B385" s="18" t="s">
        <v>2</v>
      </c>
      <c r="C385" s="19" t="s">
        <v>3</v>
      </c>
      <c r="D385" s="19" t="s">
        <v>4</v>
      </c>
      <c r="E385" s="19"/>
      <c r="F385" s="18" t="s">
        <v>2</v>
      </c>
      <c r="G385" s="19" t="s">
        <v>3</v>
      </c>
      <c r="H385" s="19" t="s">
        <v>4</v>
      </c>
      <c r="I385" s="19"/>
      <c r="J385" s="19" t="s">
        <v>406</v>
      </c>
      <c r="K385" s="18" t="s">
        <v>5</v>
      </c>
      <c r="L385" s="18"/>
      <c r="M385" s="18" t="s">
        <v>6</v>
      </c>
      <c r="N385" s="18" t="s">
        <v>7</v>
      </c>
      <c r="O385" s="18" t="s">
        <v>8</v>
      </c>
      <c r="P385" s="18" t="s">
        <v>9</v>
      </c>
      <c r="Q385" s="192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s="30" customFormat="1" ht="25.95" customHeight="1">
      <c r="A386" s="20" t="s">
        <v>159</v>
      </c>
      <c r="B386" s="115">
        <v>901502</v>
      </c>
      <c r="C386" s="115">
        <v>440317</v>
      </c>
      <c r="D386" s="115">
        <v>461185</v>
      </c>
      <c r="E386" s="116"/>
      <c r="F386" s="23">
        <f>G386+H386</f>
        <v>100</v>
      </c>
      <c r="G386" s="117">
        <f>C386/$B$386*100</f>
        <v>48.842598241601237</v>
      </c>
      <c r="H386" s="117">
        <f>D386/$B$386*100</f>
        <v>51.157401758398755</v>
      </c>
      <c r="I386" s="116"/>
      <c r="J386" s="70">
        <f>SUM(J387:J397)</f>
        <v>18475.999999999996</v>
      </c>
      <c r="K386" s="118">
        <f>B386/J386</f>
        <v>48.793137042649931</v>
      </c>
      <c r="L386" s="119"/>
      <c r="M386" s="115">
        <v>190193</v>
      </c>
      <c r="N386" s="115">
        <v>26028</v>
      </c>
      <c r="O386" s="115">
        <v>875474</v>
      </c>
      <c r="P386" s="198">
        <f t="shared" ref="P386:P397" si="105">M386/O386</f>
        <v>0.2172457434486918</v>
      </c>
      <c r="Q386" s="195">
        <f t="shared" si="88"/>
        <v>4.6030821323602868</v>
      </c>
      <c r="R386" s="15">
        <f>((Q386/2)*100)-100</f>
        <v>130.15410661801434</v>
      </c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>
      <c r="A387" s="31" t="s">
        <v>161</v>
      </c>
      <c r="B387" s="120">
        <v>96957</v>
      </c>
      <c r="C387" s="120">
        <v>45880</v>
      </c>
      <c r="D387" s="120">
        <v>51077</v>
      </c>
      <c r="E387" s="121"/>
      <c r="F387" s="34">
        <f t="shared" ref="F387:F397" si="106">G387+H387</f>
        <v>10.755051014861863</v>
      </c>
      <c r="G387" s="122">
        <f t="shared" ref="G387:G397" si="107">C387/$B$386*100</f>
        <v>5.0892843277108648</v>
      </c>
      <c r="H387" s="122">
        <f t="shared" ref="H387:H397" si="108">D387/$B$386*100</f>
        <v>5.6657666871509988</v>
      </c>
      <c r="I387" s="121"/>
      <c r="J387" s="1">
        <v>1457.8544672949263</v>
      </c>
      <c r="K387" s="123">
        <f t="shared" ref="K387:K397" si="109">B387/J387</f>
        <v>66.506638471194833</v>
      </c>
      <c r="L387" s="121"/>
      <c r="M387" s="120">
        <v>17744</v>
      </c>
      <c r="N387" s="120">
        <v>659</v>
      </c>
      <c r="O387" s="120">
        <v>96298</v>
      </c>
      <c r="P387" s="198">
        <f t="shared" si="105"/>
        <v>0.18426135537602026</v>
      </c>
      <c r="Q387" s="195">
        <f t="shared" ref="Q387:Q397" si="110">O387/M387</f>
        <v>5.4270739404869248</v>
      </c>
      <c r="R387" s="15">
        <f t="shared" si="90"/>
        <v>171.35369702434622</v>
      </c>
    </row>
    <row r="388" spans="1:27">
      <c r="A388" s="31" t="s">
        <v>162</v>
      </c>
      <c r="B388" s="120">
        <v>91457</v>
      </c>
      <c r="C388" s="120">
        <v>46621</v>
      </c>
      <c r="D388" s="120">
        <v>44836</v>
      </c>
      <c r="E388" s="121"/>
      <c r="F388" s="34">
        <f t="shared" si="106"/>
        <v>10.144958081069149</v>
      </c>
      <c r="G388" s="122">
        <f t="shared" si="107"/>
        <v>5.1714804847909379</v>
      </c>
      <c r="H388" s="122">
        <f t="shared" si="108"/>
        <v>4.9734775962782116</v>
      </c>
      <c r="I388" s="121"/>
      <c r="J388" s="1">
        <v>4240.0335954839538</v>
      </c>
      <c r="K388" s="123">
        <f t="shared" si="109"/>
        <v>21.569876261690606</v>
      </c>
      <c r="L388" s="121"/>
      <c r="M388" s="120">
        <v>17828</v>
      </c>
      <c r="N388" s="120">
        <v>321</v>
      </c>
      <c r="O388" s="120">
        <v>91136</v>
      </c>
      <c r="P388" s="198">
        <f t="shared" si="105"/>
        <v>0.19561973314606743</v>
      </c>
      <c r="Q388" s="195">
        <f t="shared" si="110"/>
        <v>5.1119587166255327</v>
      </c>
      <c r="R388" s="15">
        <f t="shared" si="90"/>
        <v>155.59793583127663</v>
      </c>
    </row>
    <row r="389" spans="1:27">
      <c r="A389" s="31" t="s">
        <v>139</v>
      </c>
      <c r="B389" s="120">
        <v>200672</v>
      </c>
      <c r="C389" s="120">
        <v>98493</v>
      </c>
      <c r="D389" s="120">
        <v>102179</v>
      </c>
      <c r="E389" s="121"/>
      <c r="F389" s="34">
        <f t="shared" si="106"/>
        <v>22.259739856373031</v>
      </c>
      <c r="G389" s="122">
        <f t="shared" si="107"/>
        <v>10.925433332371975</v>
      </c>
      <c r="H389" s="122">
        <f t="shared" si="108"/>
        <v>11.334306524001056</v>
      </c>
      <c r="I389" s="121"/>
      <c r="J389" s="1">
        <v>584.25821403442603</v>
      </c>
      <c r="K389" s="123">
        <f t="shared" si="109"/>
        <v>343.46457641445477</v>
      </c>
      <c r="L389" s="121"/>
      <c r="M389" s="120">
        <v>49500</v>
      </c>
      <c r="N389" s="120">
        <v>9710</v>
      </c>
      <c r="O389" s="120">
        <v>190962</v>
      </c>
      <c r="P389" s="198">
        <f t="shared" si="105"/>
        <v>0.25921387501178245</v>
      </c>
      <c r="Q389" s="195">
        <f t="shared" si="110"/>
        <v>3.8578181818181818</v>
      </c>
      <c r="R389" s="15">
        <f t="shared" si="90"/>
        <v>92.890909090909076</v>
      </c>
    </row>
    <row r="390" spans="1:27">
      <c r="A390" s="31" t="s">
        <v>404</v>
      </c>
      <c r="B390" s="120">
        <v>77057</v>
      </c>
      <c r="C390" s="120">
        <v>36993</v>
      </c>
      <c r="D390" s="120">
        <v>40064</v>
      </c>
      <c r="E390" s="121"/>
      <c r="F390" s="34">
        <f t="shared" si="106"/>
        <v>8.5476238544118601</v>
      </c>
      <c r="G390" s="122">
        <f t="shared" si="107"/>
        <v>4.1034850726898</v>
      </c>
      <c r="H390" s="122">
        <f t="shared" si="108"/>
        <v>4.4441387817220592</v>
      </c>
      <c r="I390" s="121"/>
      <c r="J390" s="1">
        <v>1105.789237487958</v>
      </c>
      <c r="K390" s="123">
        <f t="shared" si="109"/>
        <v>69.685069620547068</v>
      </c>
      <c r="L390" s="121"/>
      <c r="M390" s="120">
        <v>14747</v>
      </c>
      <c r="N390" s="120">
        <v>3233</v>
      </c>
      <c r="O390" s="120">
        <v>73824</v>
      </c>
      <c r="P390" s="198">
        <f t="shared" si="105"/>
        <v>0.19975888599913308</v>
      </c>
      <c r="Q390" s="195">
        <f t="shared" si="110"/>
        <v>5.006035125788296</v>
      </c>
      <c r="R390" s="15">
        <f t="shared" si="90"/>
        <v>150.30175628941481</v>
      </c>
    </row>
    <row r="391" spans="1:27">
      <c r="A391" s="31" t="s">
        <v>285</v>
      </c>
      <c r="B391" s="120">
        <v>38754</v>
      </c>
      <c r="C391" s="120">
        <v>18923</v>
      </c>
      <c r="D391" s="120">
        <v>19831</v>
      </c>
      <c r="E391" s="121"/>
      <c r="F391" s="34">
        <f t="shared" si="106"/>
        <v>4.2988257374914305</v>
      </c>
      <c r="G391" s="122">
        <f t="shared" si="107"/>
        <v>2.0990524702108262</v>
      </c>
      <c r="H391" s="122">
        <f t="shared" si="108"/>
        <v>2.1997732672806047</v>
      </c>
      <c r="I391" s="121"/>
      <c r="J391" s="1">
        <v>1413.8362175633415</v>
      </c>
      <c r="K391" s="123">
        <f t="shared" si="109"/>
        <v>27.410529959962478</v>
      </c>
      <c r="L391" s="121"/>
      <c r="M391" s="120">
        <v>7280</v>
      </c>
      <c r="N391" s="120">
        <v>781</v>
      </c>
      <c r="O391" s="120">
        <v>37973</v>
      </c>
      <c r="P391" s="198">
        <f t="shared" si="105"/>
        <v>0.19171516603902772</v>
      </c>
      <c r="Q391" s="195">
        <f t="shared" si="110"/>
        <v>5.2160714285714285</v>
      </c>
      <c r="R391" s="15">
        <f t="shared" ref="R391:R397" si="111">((Q391/2)*100)-100</f>
        <v>160.80357142857144</v>
      </c>
    </row>
    <row r="392" spans="1:27">
      <c r="A392" s="31" t="s">
        <v>329</v>
      </c>
      <c r="B392" s="120">
        <v>80619</v>
      </c>
      <c r="C392" s="120">
        <v>39868</v>
      </c>
      <c r="D392" s="120">
        <v>40751</v>
      </c>
      <c r="E392" s="121"/>
      <c r="F392" s="34">
        <f t="shared" si="106"/>
        <v>8.9427422235336138</v>
      </c>
      <c r="G392" s="122">
        <f t="shared" si="107"/>
        <v>4.4223972880814459</v>
      </c>
      <c r="H392" s="122">
        <f t="shared" si="108"/>
        <v>4.5203449354521679</v>
      </c>
      <c r="I392" s="121"/>
      <c r="J392" s="1">
        <v>4989.9325338088611</v>
      </c>
      <c r="K392" s="123">
        <f t="shared" si="109"/>
        <v>16.156330662543603</v>
      </c>
      <c r="L392" s="121"/>
      <c r="M392" s="120">
        <v>19262</v>
      </c>
      <c r="N392" s="120">
        <v>2685</v>
      </c>
      <c r="O392" s="120">
        <v>77934</v>
      </c>
      <c r="P392" s="198">
        <f t="shared" si="105"/>
        <v>0.2471578515153848</v>
      </c>
      <c r="Q392" s="195">
        <f t="shared" si="110"/>
        <v>4.045997300384176</v>
      </c>
      <c r="R392" s="15">
        <f t="shared" si="111"/>
        <v>102.2998650192088</v>
      </c>
    </row>
    <row r="393" spans="1:27">
      <c r="A393" s="31" t="s">
        <v>164</v>
      </c>
      <c r="B393" s="120">
        <v>63828</v>
      </c>
      <c r="C393" s="120">
        <v>31556</v>
      </c>
      <c r="D393" s="120">
        <v>32272</v>
      </c>
      <c r="E393" s="121"/>
      <c r="F393" s="34">
        <f t="shared" si="106"/>
        <v>7.0801839596584362</v>
      </c>
      <c r="G393" s="122">
        <f t="shared" si="107"/>
        <v>3.5003804761387105</v>
      </c>
      <c r="H393" s="122">
        <f t="shared" si="108"/>
        <v>3.5798034835197257</v>
      </c>
      <c r="I393" s="121"/>
      <c r="J393" s="1">
        <v>1814.3489595401488</v>
      </c>
      <c r="K393" s="123">
        <f t="shared" si="109"/>
        <v>35.179561056533117</v>
      </c>
      <c r="L393" s="121"/>
      <c r="M393" s="120">
        <v>14594</v>
      </c>
      <c r="N393" s="120">
        <v>362</v>
      </c>
      <c r="O393" s="120">
        <v>63466</v>
      </c>
      <c r="P393" s="198">
        <f t="shared" si="105"/>
        <v>0.22994989443166419</v>
      </c>
      <c r="Q393" s="195">
        <f t="shared" si="110"/>
        <v>4.3487734685487185</v>
      </c>
      <c r="R393" s="15">
        <f t="shared" si="111"/>
        <v>117.43867342743593</v>
      </c>
    </row>
    <row r="394" spans="1:27">
      <c r="A394" s="31" t="s">
        <v>330</v>
      </c>
      <c r="B394" s="120">
        <v>91279</v>
      </c>
      <c r="C394" s="120">
        <v>43021</v>
      </c>
      <c r="D394" s="120">
        <v>48258</v>
      </c>
      <c r="E394" s="121"/>
      <c r="F394" s="34">
        <f t="shared" si="106"/>
        <v>10.125213255211857</v>
      </c>
      <c r="G394" s="122">
        <f t="shared" si="107"/>
        <v>4.7721469281266149</v>
      </c>
      <c r="H394" s="122">
        <f t="shared" si="108"/>
        <v>5.3530663270852425</v>
      </c>
      <c r="I394" s="121"/>
      <c r="J394" s="1">
        <v>1166.2912247227264</v>
      </c>
      <c r="K394" s="123">
        <f t="shared" si="109"/>
        <v>78.264328895812994</v>
      </c>
      <c r="L394" s="121"/>
      <c r="M394" s="120">
        <v>16463</v>
      </c>
      <c r="N394" s="120">
        <v>3357</v>
      </c>
      <c r="O394" s="120">
        <v>87922</v>
      </c>
      <c r="P394" s="198">
        <f t="shared" si="105"/>
        <v>0.18724551306840154</v>
      </c>
      <c r="Q394" s="195">
        <f t="shared" si="110"/>
        <v>5.3405819109518315</v>
      </c>
      <c r="R394" s="15">
        <f t="shared" si="111"/>
        <v>167.02909554759157</v>
      </c>
    </row>
    <row r="395" spans="1:27">
      <c r="A395" s="31" t="s">
        <v>331</v>
      </c>
      <c r="B395" s="120">
        <v>58433</v>
      </c>
      <c r="C395" s="120">
        <v>28325</v>
      </c>
      <c r="D395" s="120">
        <v>30108</v>
      </c>
      <c r="E395" s="121"/>
      <c r="F395" s="34">
        <f t="shared" si="106"/>
        <v>6.4817382546017654</v>
      </c>
      <c r="G395" s="122">
        <f t="shared" si="107"/>
        <v>3.1419786090324817</v>
      </c>
      <c r="H395" s="122">
        <f t="shared" si="108"/>
        <v>3.3397596455692833</v>
      </c>
      <c r="I395" s="121"/>
      <c r="J395" s="1">
        <v>514.19271388549112</v>
      </c>
      <c r="K395" s="123">
        <f t="shared" si="109"/>
        <v>113.64027225989207</v>
      </c>
      <c r="L395" s="121"/>
      <c r="M395" s="120">
        <v>11967</v>
      </c>
      <c r="N395" s="120">
        <v>2037</v>
      </c>
      <c r="O395" s="120">
        <v>56396</v>
      </c>
      <c r="P395" s="198">
        <f t="shared" si="105"/>
        <v>0.21219590041846939</v>
      </c>
      <c r="Q395" s="195">
        <f t="shared" si="110"/>
        <v>4.7126263892370686</v>
      </c>
      <c r="R395" s="15">
        <f t="shared" si="111"/>
        <v>135.63131946185342</v>
      </c>
    </row>
    <row r="396" spans="1:27">
      <c r="A396" s="31" t="s">
        <v>405</v>
      </c>
      <c r="B396" s="124">
        <v>51118</v>
      </c>
      <c r="C396" s="124">
        <v>25060</v>
      </c>
      <c r="D396" s="124">
        <v>26058</v>
      </c>
      <c r="E396" s="125"/>
      <c r="F396" s="34">
        <f t="shared" si="106"/>
        <v>5.6703146526574537</v>
      </c>
      <c r="G396" s="122">
        <f t="shared" si="107"/>
        <v>2.7798052583355335</v>
      </c>
      <c r="H396" s="122">
        <f t="shared" si="108"/>
        <v>2.8905093943219202</v>
      </c>
      <c r="I396" s="125"/>
      <c r="J396" s="1">
        <v>802.84209961307772</v>
      </c>
      <c r="K396" s="123">
        <f t="shared" si="109"/>
        <v>63.671299779415961</v>
      </c>
      <c r="L396" s="125"/>
      <c r="M396" s="124">
        <v>10944</v>
      </c>
      <c r="N396" s="124">
        <v>1053</v>
      </c>
      <c r="O396" s="124">
        <v>50065</v>
      </c>
      <c r="P396" s="198">
        <f t="shared" si="105"/>
        <v>0.21859582542694497</v>
      </c>
      <c r="Q396" s="195">
        <f t="shared" si="110"/>
        <v>4.5746527777777777</v>
      </c>
      <c r="R396" s="15">
        <f t="shared" si="111"/>
        <v>128.73263888888889</v>
      </c>
    </row>
    <row r="397" spans="1:27">
      <c r="A397" s="55" t="s">
        <v>332</v>
      </c>
      <c r="B397" s="126">
        <v>51328</v>
      </c>
      <c r="C397" s="126">
        <v>25577</v>
      </c>
      <c r="D397" s="126">
        <v>25751</v>
      </c>
      <c r="E397" s="127"/>
      <c r="F397" s="58">
        <f t="shared" si="106"/>
        <v>5.6936091101295396</v>
      </c>
      <c r="G397" s="128">
        <f t="shared" si="107"/>
        <v>2.8371539941120485</v>
      </c>
      <c r="H397" s="128">
        <f t="shared" si="108"/>
        <v>2.8564551160174907</v>
      </c>
      <c r="I397" s="127"/>
      <c r="J397" s="3">
        <v>386.6207365650871</v>
      </c>
      <c r="K397" s="129">
        <f t="shared" si="109"/>
        <v>132.76059751999102</v>
      </c>
      <c r="L397" s="127"/>
      <c r="M397" s="126">
        <v>9864</v>
      </c>
      <c r="N397" s="126">
        <v>1830</v>
      </c>
      <c r="O397" s="126">
        <v>49498</v>
      </c>
      <c r="P397" s="198">
        <f t="shared" si="105"/>
        <v>0.19928077902137459</v>
      </c>
      <c r="Q397" s="195">
        <f t="shared" si="110"/>
        <v>5.0180454176804545</v>
      </c>
      <c r="R397" s="15">
        <f t="shared" si="111"/>
        <v>150.90227088402273</v>
      </c>
    </row>
    <row r="398" spans="1:27">
      <c r="A398" s="108"/>
      <c r="J398" s="121"/>
      <c r="Q398" s="15"/>
    </row>
    <row r="399" spans="1:27">
      <c r="J399" s="121"/>
      <c r="Q399" s="15"/>
    </row>
    <row r="400" spans="1:27">
      <c r="J400" s="125"/>
      <c r="Q400" s="15"/>
    </row>
    <row r="401" spans="10:17">
      <c r="J401" s="125"/>
      <c r="Q401" s="15"/>
    </row>
    <row r="402" spans="10:17">
      <c r="J402" s="78"/>
      <c r="Q402" s="15"/>
    </row>
    <row r="403" spans="10:17">
      <c r="Q403" s="15"/>
    </row>
    <row r="404" spans="10:17">
      <c r="Q404" s="15"/>
    </row>
    <row r="405" spans="10:17">
      <c r="Q405" s="15"/>
    </row>
    <row r="406" spans="10:17">
      <c r="Q406" s="15"/>
    </row>
    <row r="407" spans="10:17">
      <c r="Q407" s="15"/>
    </row>
    <row r="408" spans="10:17">
      <c r="Q408" s="15"/>
    </row>
    <row r="409" spans="10:17">
      <c r="Q409" s="15"/>
    </row>
    <row r="410" spans="10:17">
      <c r="Q410" s="15"/>
    </row>
    <row r="411" spans="10:17">
      <c r="Q411" s="15"/>
    </row>
    <row r="412" spans="10:17">
      <c r="Q412" s="15"/>
    </row>
    <row r="413" spans="10:17">
      <c r="Q413" s="15"/>
    </row>
    <row r="414" spans="10:17">
      <c r="Q414" s="15"/>
    </row>
    <row r="415" spans="10:17">
      <c r="Q415" s="15"/>
    </row>
    <row r="416" spans="10:17">
      <c r="Q416" s="15"/>
    </row>
    <row r="417" spans="17:17">
      <c r="Q417" s="15"/>
    </row>
    <row r="418" spans="17:17">
      <c r="Q418" s="15"/>
    </row>
    <row r="419" spans="17:17">
      <c r="Q419" s="15"/>
    </row>
    <row r="420" spans="17:17">
      <c r="Q420" s="15"/>
    </row>
    <row r="421" spans="17:17">
      <c r="Q421" s="15"/>
    </row>
    <row r="422" spans="17:17">
      <c r="Q422" s="15"/>
    </row>
    <row r="423" spans="17:17">
      <c r="Q423" s="15"/>
    </row>
    <row r="424" spans="17:17">
      <c r="Q424" s="15"/>
    </row>
    <row r="425" spans="17:17">
      <c r="Q425" s="15"/>
    </row>
    <row r="426" spans="17:17">
      <c r="Q426" s="15"/>
    </row>
    <row r="427" spans="17:17">
      <c r="Q427" s="15"/>
    </row>
    <row r="428" spans="17:17">
      <c r="Q428" s="15"/>
    </row>
    <row r="429" spans="17:17">
      <c r="Q429" s="15"/>
    </row>
    <row r="430" spans="17:17">
      <c r="Q430" s="15"/>
    </row>
    <row r="431" spans="17:17">
      <c r="Q431" s="15"/>
    </row>
    <row r="432" spans="17:17">
      <c r="Q432" s="15"/>
    </row>
    <row r="433" spans="17:17">
      <c r="Q433" s="15"/>
    </row>
    <row r="434" spans="17:17">
      <c r="Q434" s="15"/>
    </row>
    <row r="435" spans="17:17">
      <c r="Q435" s="15"/>
    </row>
    <row r="436" spans="17:17">
      <c r="Q436" s="15"/>
    </row>
    <row r="437" spans="17:17">
      <c r="Q437" s="15"/>
    </row>
    <row r="438" spans="17:17">
      <c r="Q438" s="15"/>
    </row>
    <row r="439" spans="17:17">
      <c r="Q439" s="15"/>
    </row>
    <row r="440" spans="17:17">
      <c r="Q440" s="15"/>
    </row>
    <row r="441" spans="17:17">
      <c r="Q441" s="15"/>
    </row>
    <row r="442" spans="17:17">
      <c r="Q442" s="15"/>
    </row>
    <row r="443" spans="17:17">
      <c r="Q443" s="15"/>
    </row>
    <row r="444" spans="17:17">
      <c r="Q444" s="15"/>
    </row>
    <row r="445" spans="17:17">
      <c r="Q445" s="15"/>
    </row>
    <row r="446" spans="17:17">
      <c r="Q446" s="15"/>
    </row>
    <row r="447" spans="17:17">
      <c r="Q447" s="15"/>
    </row>
    <row r="448" spans="17:17">
      <c r="Q448" s="15"/>
    </row>
    <row r="449" spans="17:17">
      <c r="Q449" s="15"/>
    </row>
    <row r="450" spans="17:17">
      <c r="Q450" s="15"/>
    </row>
    <row r="451" spans="17:17">
      <c r="Q451" s="15"/>
    </row>
    <row r="452" spans="17:17">
      <c r="Q452" s="15"/>
    </row>
    <row r="453" spans="17:17">
      <c r="Q453" s="15"/>
    </row>
    <row r="454" spans="17:17">
      <c r="Q454" s="15"/>
    </row>
    <row r="455" spans="17:17">
      <c r="Q455" s="15"/>
    </row>
    <row r="456" spans="17:17">
      <c r="Q456" s="15"/>
    </row>
    <row r="457" spans="17:17">
      <c r="Q457" s="15"/>
    </row>
    <row r="458" spans="17:17">
      <c r="Q458" s="15"/>
    </row>
    <row r="459" spans="17:17">
      <c r="Q459" s="15"/>
    </row>
    <row r="460" spans="17:17">
      <c r="Q460" s="15"/>
    </row>
    <row r="461" spans="17:17">
      <c r="Q461" s="15"/>
    </row>
    <row r="462" spans="17:17">
      <c r="Q462" s="15"/>
    </row>
    <row r="463" spans="17:17">
      <c r="Q463" s="15"/>
    </row>
    <row r="464" spans="17:17">
      <c r="Q464" s="15"/>
    </row>
    <row r="465" spans="17:17">
      <c r="Q465" s="15"/>
    </row>
    <row r="466" spans="17:17">
      <c r="Q466" s="15"/>
    </row>
    <row r="467" spans="17:17">
      <c r="Q467" s="15"/>
    </row>
    <row r="468" spans="17:17">
      <c r="Q468" s="15"/>
    </row>
    <row r="469" spans="17:17">
      <c r="Q469" s="15"/>
    </row>
    <row r="470" spans="17:17">
      <c r="Q470" s="15"/>
    </row>
    <row r="471" spans="17:17">
      <c r="Q471" s="15"/>
    </row>
    <row r="472" spans="17:17">
      <c r="Q472" s="15"/>
    </row>
    <row r="473" spans="17:17">
      <c r="Q473" s="15"/>
    </row>
    <row r="474" spans="17:17">
      <c r="Q474" s="15"/>
    </row>
    <row r="475" spans="17:17">
      <c r="Q475" s="15"/>
    </row>
    <row r="476" spans="17:17">
      <c r="Q476" s="15"/>
    </row>
    <row r="477" spans="17:17">
      <c r="Q477" s="15"/>
    </row>
    <row r="478" spans="17:17">
      <c r="Q478" s="15"/>
    </row>
    <row r="479" spans="17:17">
      <c r="Q479" s="15"/>
    </row>
    <row r="480" spans="17:17">
      <c r="Q480" s="15"/>
    </row>
    <row r="481" spans="17:17">
      <c r="Q481" s="15"/>
    </row>
    <row r="482" spans="17:17">
      <c r="Q482" s="15"/>
    </row>
    <row r="483" spans="17:17">
      <c r="Q483" s="15"/>
    </row>
    <row r="484" spans="17:17">
      <c r="Q484" s="15"/>
    </row>
    <row r="485" spans="17:17">
      <c r="Q485" s="15"/>
    </row>
    <row r="486" spans="17:17">
      <c r="Q486" s="15"/>
    </row>
    <row r="487" spans="17:17">
      <c r="Q487" s="15"/>
    </row>
    <row r="488" spans="17:17">
      <c r="Q488" s="15"/>
    </row>
    <row r="489" spans="17:17">
      <c r="Q489" s="15"/>
    </row>
    <row r="490" spans="17:17">
      <c r="Q490" s="15"/>
    </row>
    <row r="491" spans="17:17">
      <c r="Q491" s="15"/>
    </row>
    <row r="492" spans="17:17">
      <c r="Q492" s="15"/>
    </row>
    <row r="493" spans="17:17">
      <c r="Q493" s="15"/>
    </row>
    <row r="494" spans="17:17">
      <c r="Q494" s="15"/>
    </row>
    <row r="495" spans="17:17">
      <c r="Q495" s="15"/>
    </row>
    <row r="496" spans="17:17">
      <c r="Q496" s="15"/>
    </row>
    <row r="497" spans="17:17">
      <c r="Q497" s="15"/>
    </row>
    <row r="498" spans="17:17">
      <c r="Q498" s="15"/>
    </row>
    <row r="499" spans="17:17">
      <c r="Q499" s="15"/>
    </row>
    <row r="500" spans="17:17">
      <c r="Q500" s="15"/>
    </row>
    <row r="501" spans="17:17">
      <c r="Q501" s="15"/>
    </row>
    <row r="502" spans="17:17">
      <c r="Q502" s="15"/>
    </row>
    <row r="503" spans="17:17">
      <c r="Q503" s="15"/>
    </row>
    <row r="504" spans="17:17">
      <c r="Q504" s="15"/>
    </row>
    <row r="505" spans="17:17">
      <c r="Q505" s="15"/>
    </row>
    <row r="506" spans="17:17">
      <c r="Q506" s="15"/>
    </row>
    <row r="507" spans="17:17">
      <c r="Q507" s="15"/>
    </row>
    <row r="508" spans="17:17">
      <c r="Q508" s="15"/>
    </row>
    <row r="509" spans="17:17">
      <c r="Q509" s="15"/>
    </row>
    <row r="510" spans="17:17">
      <c r="Q510" s="15"/>
    </row>
    <row r="511" spans="17:17">
      <c r="Q511" s="15"/>
    </row>
    <row r="512" spans="17:17">
      <c r="Q512" s="15"/>
    </row>
    <row r="513" spans="17:17">
      <c r="Q513" s="15"/>
    </row>
    <row r="514" spans="17:17">
      <c r="Q514" s="15"/>
    </row>
    <row r="515" spans="17:17">
      <c r="Q515" s="15"/>
    </row>
    <row r="516" spans="17:17">
      <c r="Q516" s="15"/>
    </row>
    <row r="517" spans="17:17">
      <c r="Q517" s="15"/>
    </row>
    <row r="518" spans="17:17">
      <c r="Q518" s="15"/>
    </row>
    <row r="519" spans="17:17">
      <c r="Q519" s="15"/>
    </row>
    <row r="520" spans="17:17">
      <c r="Q520" s="15"/>
    </row>
    <row r="521" spans="17:17">
      <c r="Q521" s="15"/>
    </row>
    <row r="522" spans="17:17">
      <c r="Q522" s="15"/>
    </row>
    <row r="523" spans="17:17">
      <c r="Q523" s="15"/>
    </row>
    <row r="524" spans="17:17">
      <c r="Q524" s="15"/>
    </row>
    <row r="525" spans="17:17">
      <c r="Q525" s="15"/>
    </row>
    <row r="526" spans="17:17">
      <c r="Q526" s="15"/>
    </row>
    <row r="527" spans="17:17">
      <c r="Q527" s="15"/>
    </row>
    <row r="528" spans="17:17">
      <c r="Q528" s="15"/>
    </row>
    <row r="529" spans="17:17">
      <c r="Q529" s="15"/>
    </row>
    <row r="530" spans="17:17">
      <c r="Q530" s="15"/>
    </row>
    <row r="531" spans="17:17">
      <c r="Q531" s="15"/>
    </row>
    <row r="532" spans="17:17">
      <c r="Q532" s="15"/>
    </row>
    <row r="533" spans="17:17">
      <c r="Q533" s="15"/>
    </row>
    <row r="534" spans="17:17">
      <c r="Q534" s="15"/>
    </row>
    <row r="535" spans="17:17">
      <c r="Q535" s="15"/>
    </row>
    <row r="536" spans="17:17">
      <c r="Q536" s="15"/>
    </row>
    <row r="537" spans="17:17">
      <c r="Q537" s="15"/>
    </row>
    <row r="538" spans="17:17">
      <c r="Q538" s="15"/>
    </row>
    <row r="539" spans="17:17">
      <c r="Q539" s="15"/>
    </row>
    <row r="540" spans="17:17">
      <c r="Q540" s="15"/>
    </row>
    <row r="541" spans="17:17">
      <c r="Q541" s="15"/>
    </row>
    <row r="542" spans="17:17">
      <c r="Q542" s="15"/>
    </row>
    <row r="543" spans="17:17">
      <c r="Q543" s="15"/>
    </row>
    <row r="544" spans="17:17">
      <c r="Q544" s="15"/>
    </row>
    <row r="545" spans="17:17">
      <c r="Q545" s="15"/>
    </row>
    <row r="546" spans="17:17">
      <c r="Q546" s="15"/>
    </row>
    <row r="547" spans="17:17">
      <c r="Q547" s="15"/>
    </row>
    <row r="548" spans="17:17">
      <c r="Q548" s="15"/>
    </row>
    <row r="549" spans="17:17">
      <c r="Q549" s="15"/>
    </row>
    <row r="550" spans="17:17">
      <c r="Q550" s="15"/>
    </row>
    <row r="551" spans="17:17">
      <c r="Q551" s="15"/>
    </row>
    <row r="552" spans="17:17">
      <c r="Q552" s="15"/>
    </row>
    <row r="553" spans="17:17">
      <c r="Q553" s="15"/>
    </row>
    <row r="554" spans="17:17">
      <c r="Q554" s="15"/>
    </row>
    <row r="555" spans="17:17">
      <c r="Q555" s="15"/>
    </row>
    <row r="556" spans="17:17">
      <c r="Q556" s="15"/>
    </row>
    <row r="557" spans="17:17">
      <c r="Q557" s="15"/>
    </row>
    <row r="558" spans="17:17">
      <c r="Q558" s="15"/>
    </row>
    <row r="559" spans="17:17">
      <c r="Q559" s="15"/>
    </row>
    <row r="560" spans="17:17">
      <c r="Q560" s="15"/>
    </row>
    <row r="561" spans="17:17">
      <c r="Q561" s="15"/>
    </row>
    <row r="562" spans="17:17">
      <c r="Q562" s="15"/>
    </row>
    <row r="563" spans="17:17">
      <c r="Q563" s="15"/>
    </row>
    <row r="564" spans="17:17">
      <c r="Q564" s="15"/>
    </row>
    <row r="565" spans="17:17">
      <c r="Q565" s="15"/>
    </row>
    <row r="566" spans="17:17">
      <c r="Q566" s="15"/>
    </row>
    <row r="567" spans="17:17">
      <c r="Q567" s="15"/>
    </row>
    <row r="568" spans="17:17">
      <c r="Q568" s="15"/>
    </row>
    <row r="569" spans="17:17">
      <c r="Q569" s="15"/>
    </row>
    <row r="570" spans="17:17">
      <c r="Q570" s="15"/>
    </row>
    <row r="571" spans="17:17">
      <c r="Q571" s="15"/>
    </row>
    <row r="572" spans="17:17">
      <c r="Q572" s="15"/>
    </row>
    <row r="573" spans="17:17">
      <c r="Q573" s="15"/>
    </row>
    <row r="574" spans="17:17">
      <c r="Q574" s="15"/>
    </row>
    <row r="575" spans="17:17">
      <c r="Q575" s="15"/>
    </row>
    <row r="576" spans="17:17">
      <c r="Q576" s="15"/>
    </row>
    <row r="577" spans="17:17">
      <c r="Q577" s="15"/>
    </row>
    <row r="578" spans="17:17">
      <c r="Q578" s="15"/>
    </row>
    <row r="579" spans="17:17">
      <c r="Q579" s="15"/>
    </row>
    <row r="580" spans="17:17">
      <c r="Q580" s="15"/>
    </row>
    <row r="581" spans="17:17">
      <c r="Q581" s="15"/>
    </row>
    <row r="582" spans="17:17">
      <c r="Q582" s="15"/>
    </row>
    <row r="583" spans="17:17">
      <c r="Q583" s="15"/>
    </row>
    <row r="584" spans="17:17">
      <c r="Q584" s="15"/>
    </row>
    <row r="585" spans="17:17">
      <c r="Q585" s="15"/>
    </row>
    <row r="586" spans="17:17">
      <c r="Q586" s="15"/>
    </row>
    <row r="587" spans="17:17">
      <c r="Q587" s="15"/>
    </row>
    <row r="588" spans="17:17">
      <c r="Q588" s="15"/>
    </row>
    <row r="589" spans="17:17">
      <c r="Q589" s="15"/>
    </row>
    <row r="590" spans="17:17">
      <c r="Q590" s="15"/>
    </row>
    <row r="591" spans="17:17">
      <c r="Q591" s="15"/>
    </row>
    <row r="592" spans="17:17">
      <c r="Q592" s="15"/>
    </row>
    <row r="593" spans="17:17">
      <c r="Q593" s="15"/>
    </row>
    <row r="594" spans="17:17">
      <c r="Q594" s="15"/>
    </row>
    <row r="595" spans="17:17">
      <c r="Q595" s="15"/>
    </row>
    <row r="596" spans="17:17">
      <c r="Q596" s="15"/>
    </row>
    <row r="597" spans="17:17">
      <c r="Q597" s="15"/>
    </row>
    <row r="598" spans="17:17">
      <c r="Q598" s="15"/>
    </row>
    <row r="599" spans="17:17">
      <c r="Q599" s="15"/>
    </row>
    <row r="600" spans="17:17">
      <c r="Q600" s="15"/>
    </row>
    <row r="601" spans="17:17">
      <c r="Q601" s="15"/>
    </row>
    <row r="602" spans="17:17">
      <c r="Q602" s="15"/>
    </row>
    <row r="603" spans="17:17">
      <c r="Q603" s="15"/>
    </row>
    <row r="604" spans="17:17">
      <c r="Q604" s="15"/>
    </row>
    <row r="605" spans="17:17">
      <c r="Q605" s="15"/>
    </row>
    <row r="606" spans="17:17">
      <c r="Q606" s="15"/>
    </row>
    <row r="607" spans="17:17">
      <c r="Q607" s="15"/>
    </row>
    <row r="608" spans="17:17">
      <c r="Q608" s="15"/>
    </row>
    <row r="609" spans="17:17">
      <c r="Q609" s="15"/>
    </row>
    <row r="610" spans="17:17">
      <c r="Q610" s="15"/>
    </row>
    <row r="611" spans="17:17">
      <c r="Q611" s="15"/>
    </row>
    <row r="612" spans="17:17">
      <c r="Q612" s="15"/>
    </row>
    <row r="613" spans="17:17">
      <c r="Q613" s="15"/>
    </row>
    <row r="614" spans="17:17">
      <c r="Q614" s="15"/>
    </row>
    <row r="615" spans="17:17">
      <c r="Q615" s="15"/>
    </row>
    <row r="616" spans="17:17">
      <c r="Q616" s="15"/>
    </row>
    <row r="617" spans="17:17">
      <c r="Q617" s="15"/>
    </row>
    <row r="618" spans="17:17">
      <c r="Q618" s="15"/>
    </row>
    <row r="619" spans="17:17">
      <c r="Q619" s="15"/>
    </row>
    <row r="620" spans="17:17">
      <c r="Q620" s="15"/>
    </row>
    <row r="621" spans="17:17">
      <c r="Q621" s="15"/>
    </row>
    <row r="622" spans="17:17">
      <c r="Q622" s="15"/>
    </row>
    <row r="623" spans="17:17">
      <c r="Q623" s="15"/>
    </row>
    <row r="624" spans="17:17">
      <c r="Q624" s="15"/>
    </row>
    <row r="625" spans="17:17">
      <c r="Q625" s="15"/>
    </row>
    <row r="626" spans="17:17">
      <c r="Q626" s="15"/>
    </row>
    <row r="627" spans="17:17">
      <c r="Q627" s="15"/>
    </row>
    <row r="628" spans="17:17">
      <c r="Q628" s="15"/>
    </row>
    <row r="629" spans="17:17">
      <c r="Q629" s="15"/>
    </row>
    <row r="630" spans="17:17">
      <c r="Q630" s="15"/>
    </row>
    <row r="631" spans="17:17">
      <c r="Q631" s="15"/>
    </row>
    <row r="632" spans="17:17">
      <c r="Q632" s="15"/>
    </row>
    <row r="633" spans="17:17">
      <c r="Q633" s="15"/>
    </row>
    <row r="634" spans="17:17">
      <c r="Q634" s="15"/>
    </row>
    <row r="635" spans="17:17">
      <c r="Q635" s="15"/>
    </row>
    <row r="636" spans="17:17">
      <c r="Q636" s="15"/>
    </row>
    <row r="637" spans="17:17">
      <c r="Q637" s="15"/>
    </row>
    <row r="638" spans="17:17">
      <c r="Q638" s="15"/>
    </row>
    <row r="639" spans="17:17">
      <c r="Q639" s="15"/>
    </row>
    <row r="640" spans="17:17">
      <c r="Q640" s="15"/>
    </row>
    <row r="641" spans="17:17">
      <c r="Q641" s="15"/>
    </row>
    <row r="642" spans="17:17">
      <c r="Q642" s="15"/>
    </row>
    <row r="643" spans="17:17">
      <c r="Q643" s="15"/>
    </row>
    <row r="644" spans="17:17">
      <c r="Q644" s="15"/>
    </row>
    <row r="645" spans="17:17">
      <c r="Q645" s="15"/>
    </row>
    <row r="646" spans="17:17">
      <c r="Q646" s="15"/>
    </row>
    <row r="647" spans="17:17">
      <c r="Q647" s="15"/>
    </row>
    <row r="648" spans="17:17">
      <c r="Q648" s="15"/>
    </row>
    <row r="649" spans="17:17">
      <c r="Q649" s="15"/>
    </row>
    <row r="650" spans="17:17">
      <c r="Q650" s="15"/>
    </row>
    <row r="651" spans="17:17">
      <c r="Q651" s="15"/>
    </row>
    <row r="652" spans="17:17">
      <c r="Q652" s="15"/>
    </row>
    <row r="653" spans="17:17">
      <c r="Q653" s="15"/>
    </row>
    <row r="654" spans="17:17">
      <c r="Q654" s="15"/>
    </row>
    <row r="655" spans="17:17">
      <c r="Q655" s="15"/>
    </row>
    <row r="656" spans="17:17">
      <c r="Q656" s="15"/>
    </row>
    <row r="657" spans="17:17">
      <c r="Q657" s="15"/>
    </row>
    <row r="658" spans="17:17">
      <c r="Q658" s="15"/>
    </row>
    <row r="659" spans="17:17">
      <c r="Q659" s="15"/>
    </row>
    <row r="660" spans="17:17">
      <c r="Q660" s="15"/>
    </row>
    <row r="661" spans="17:17">
      <c r="Q661" s="15"/>
    </row>
    <row r="662" spans="17:17">
      <c r="Q662" s="15"/>
    </row>
    <row r="663" spans="17:17">
      <c r="Q663" s="15"/>
    </row>
    <row r="664" spans="17:17">
      <c r="Q664" s="15"/>
    </row>
    <row r="665" spans="17:17">
      <c r="Q665" s="15"/>
    </row>
    <row r="666" spans="17:17">
      <c r="Q666" s="15"/>
    </row>
    <row r="667" spans="17:17">
      <c r="Q667" s="15"/>
    </row>
    <row r="668" spans="17:17">
      <c r="Q668" s="15"/>
    </row>
    <row r="669" spans="17:17">
      <c r="Q669" s="15"/>
    </row>
    <row r="670" spans="17:17">
      <c r="Q670" s="15"/>
    </row>
    <row r="671" spans="17:17">
      <c r="Q671" s="15"/>
    </row>
    <row r="672" spans="17:17">
      <c r="Q672" s="15"/>
    </row>
    <row r="673" spans="17:17">
      <c r="Q673" s="15"/>
    </row>
    <row r="674" spans="17:17">
      <c r="Q674" s="15"/>
    </row>
    <row r="675" spans="17:17">
      <c r="Q675" s="15"/>
    </row>
    <row r="676" spans="17:17">
      <c r="Q676" s="15"/>
    </row>
    <row r="677" spans="17:17">
      <c r="Q677" s="15"/>
    </row>
    <row r="678" spans="17:17">
      <c r="Q678" s="15"/>
    </row>
    <row r="679" spans="17:17">
      <c r="Q679" s="15"/>
    </row>
    <row r="680" spans="17:17">
      <c r="Q680" s="15"/>
    </row>
    <row r="681" spans="17:17">
      <c r="Q681" s="15"/>
    </row>
    <row r="682" spans="17:17">
      <c r="Q682" s="15"/>
    </row>
    <row r="683" spans="17:17">
      <c r="Q683" s="15"/>
    </row>
    <row r="684" spans="17:17">
      <c r="Q684" s="15"/>
    </row>
    <row r="685" spans="17:17">
      <c r="Q685" s="15"/>
    </row>
    <row r="686" spans="17:17">
      <c r="Q686" s="15"/>
    </row>
    <row r="687" spans="17:17">
      <c r="Q687" s="15"/>
    </row>
    <row r="688" spans="17:17">
      <c r="Q688" s="15"/>
    </row>
    <row r="689" spans="17:17">
      <c r="Q689" s="15"/>
    </row>
    <row r="690" spans="17:17">
      <c r="Q690" s="15"/>
    </row>
    <row r="691" spans="17:17">
      <c r="Q691" s="15"/>
    </row>
    <row r="692" spans="17:17">
      <c r="Q692" s="15"/>
    </row>
    <row r="693" spans="17:17">
      <c r="Q693" s="15"/>
    </row>
    <row r="694" spans="17:17">
      <c r="Q694" s="15"/>
    </row>
    <row r="695" spans="17:17">
      <c r="Q695" s="15"/>
    </row>
    <row r="696" spans="17:17">
      <c r="Q696" s="15"/>
    </row>
    <row r="697" spans="17:17">
      <c r="Q697" s="15"/>
    </row>
    <row r="698" spans="17:17">
      <c r="Q698" s="15"/>
    </row>
    <row r="699" spans="17:17">
      <c r="Q699" s="15"/>
    </row>
    <row r="700" spans="17:17">
      <c r="Q700" s="15"/>
    </row>
    <row r="701" spans="17:17">
      <c r="Q701" s="15"/>
    </row>
    <row r="702" spans="17:17">
      <c r="Q702" s="15"/>
    </row>
    <row r="703" spans="17:17">
      <c r="Q703" s="15"/>
    </row>
    <row r="704" spans="17:17">
      <c r="Q704" s="15"/>
    </row>
    <row r="705" spans="17:17">
      <c r="Q705" s="15"/>
    </row>
    <row r="706" spans="17:17">
      <c r="Q706" s="15"/>
    </row>
    <row r="707" spans="17:17">
      <c r="Q707" s="15"/>
    </row>
    <row r="708" spans="17:17">
      <c r="Q708" s="15"/>
    </row>
    <row r="709" spans="17:17">
      <c r="Q709" s="15"/>
    </row>
    <row r="710" spans="17:17">
      <c r="Q710" s="15"/>
    </row>
    <row r="711" spans="17:17">
      <c r="Q711" s="15"/>
    </row>
    <row r="712" spans="17:17">
      <c r="Q712" s="15"/>
    </row>
    <row r="713" spans="17:17">
      <c r="Q713" s="15"/>
    </row>
    <row r="714" spans="17:17">
      <c r="Q714" s="15"/>
    </row>
    <row r="715" spans="17:17">
      <c r="Q715" s="15"/>
    </row>
    <row r="716" spans="17:17">
      <c r="Q716" s="15"/>
    </row>
    <row r="717" spans="17:17">
      <c r="Q717" s="15"/>
    </row>
    <row r="718" spans="17:17">
      <c r="Q718" s="15"/>
    </row>
    <row r="719" spans="17:17">
      <c r="Q719" s="15"/>
    </row>
    <row r="720" spans="17:17">
      <c r="Q720" s="15"/>
    </row>
    <row r="721" spans="17:17">
      <c r="Q721" s="15"/>
    </row>
    <row r="722" spans="17:17">
      <c r="Q722" s="15"/>
    </row>
    <row r="723" spans="17:17">
      <c r="Q723" s="15"/>
    </row>
    <row r="724" spans="17:17">
      <c r="Q724" s="15"/>
    </row>
    <row r="725" spans="17:17">
      <c r="Q725" s="15"/>
    </row>
    <row r="726" spans="17:17">
      <c r="Q726" s="15"/>
    </row>
    <row r="727" spans="17:17">
      <c r="Q727" s="15"/>
    </row>
    <row r="728" spans="17:17">
      <c r="Q728" s="15"/>
    </row>
    <row r="729" spans="17:17">
      <c r="Q729" s="15"/>
    </row>
    <row r="730" spans="17:17">
      <c r="Q730" s="15"/>
    </row>
    <row r="731" spans="17:17">
      <c r="Q731" s="15"/>
    </row>
    <row r="732" spans="17:17">
      <c r="Q732" s="15"/>
    </row>
    <row r="733" spans="17:17">
      <c r="Q733" s="15"/>
    </row>
    <row r="734" spans="17:17">
      <c r="Q734" s="15"/>
    </row>
    <row r="735" spans="17:17">
      <c r="Q735" s="15"/>
    </row>
    <row r="736" spans="17:17">
      <c r="Q736" s="15"/>
    </row>
    <row r="737" spans="17:17">
      <c r="Q737" s="15"/>
    </row>
    <row r="738" spans="17:17">
      <c r="Q738" s="15"/>
    </row>
    <row r="739" spans="17:17">
      <c r="Q739" s="15"/>
    </row>
    <row r="740" spans="17:17">
      <c r="Q740" s="15"/>
    </row>
    <row r="741" spans="17:17">
      <c r="Q741" s="15"/>
    </row>
    <row r="742" spans="17:17">
      <c r="Q742" s="15"/>
    </row>
    <row r="743" spans="17:17">
      <c r="Q743" s="15"/>
    </row>
    <row r="744" spans="17:17">
      <c r="Q744" s="15"/>
    </row>
    <row r="745" spans="17:17">
      <c r="Q745" s="15"/>
    </row>
    <row r="746" spans="17:17">
      <c r="Q746" s="15"/>
    </row>
    <row r="747" spans="17:17">
      <c r="Q747" s="15"/>
    </row>
    <row r="748" spans="17:17">
      <c r="Q748" s="15"/>
    </row>
    <row r="749" spans="17:17">
      <c r="Q749" s="15"/>
    </row>
    <row r="750" spans="17:17">
      <c r="Q750" s="15"/>
    </row>
    <row r="751" spans="17:17">
      <c r="Q751" s="15"/>
    </row>
    <row r="752" spans="17:17">
      <c r="Q752" s="15"/>
    </row>
    <row r="753" spans="17:17">
      <c r="Q753" s="15"/>
    </row>
    <row r="754" spans="17:17">
      <c r="Q754" s="15"/>
    </row>
    <row r="755" spans="17:17">
      <c r="Q755" s="15"/>
    </row>
    <row r="756" spans="17:17">
      <c r="Q756" s="15"/>
    </row>
    <row r="757" spans="17:17">
      <c r="Q757" s="15"/>
    </row>
    <row r="758" spans="17:17">
      <c r="Q758" s="15"/>
    </row>
    <row r="759" spans="17:17">
      <c r="Q759" s="15"/>
    </row>
    <row r="760" spans="17:17">
      <c r="Q760" s="15"/>
    </row>
    <row r="761" spans="17:17">
      <c r="Q761" s="15"/>
    </row>
    <row r="762" spans="17:17">
      <c r="Q762" s="15"/>
    </row>
    <row r="763" spans="17:17">
      <c r="Q763" s="15"/>
    </row>
    <row r="764" spans="17:17">
      <c r="Q764" s="15"/>
    </row>
    <row r="765" spans="17:17">
      <c r="Q765" s="15"/>
    </row>
    <row r="766" spans="17:17">
      <c r="Q766" s="15"/>
    </row>
    <row r="767" spans="17:17">
      <c r="Q767" s="15"/>
    </row>
    <row r="768" spans="17:17">
      <c r="Q768" s="15"/>
    </row>
    <row r="769" spans="17:17">
      <c r="Q769" s="15"/>
    </row>
    <row r="770" spans="17:17">
      <c r="Q770" s="15"/>
    </row>
    <row r="771" spans="17:17">
      <c r="Q771" s="15"/>
    </row>
    <row r="772" spans="17:17">
      <c r="Q772" s="15"/>
    </row>
    <row r="773" spans="17:17">
      <c r="Q773" s="15"/>
    </row>
    <row r="774" spans="17:17">
      <c r="Q774" s="15"/>
    </row>
    <row r="775" spans="17:17">
      <c r="Q775" s="15"/>
    </row>
    <row r="776" spans="17:17">
      <c r="Q776" s="15"/>
    </row>
    <row r="777" spans="17:17">
      <c r="Q777" s="15"/>
    </row>
    <row r="778" spans="17:17">
      <c r="Q778" s="15"/>
    </row>
    <row r="779" spans="17:17">
      <c r="Q779" s="15"/>
    </row>
    <row r="780" spans="17:17">
      <c r="Q780" s="15"/>
    </row>
    <row r="781" spans="17:17">
      <c r="Q781" s="15"/>
    </row>
    <row r="782" spans="17:17">
      <c r="Q782" s="15"/>
    </row>
    <row r="783" spans="17:17">
      <c r="Q783" s="15"/>
    </row>
    <row r="784" spans="17:17">
      <c r="Q784" s="15"/>
    </row>
    <row r="785" spans="17:17">
      <c r="Q785" s="15"/>
    </row>
    <row r="786" spans="17:17">
      <c r="Q786" s="15"/>
    </row>
    <row r="787" spans="17:17">
      <c r="Q787" s="15"/>
    </row>
    <row r="788" spans="17:17">
      <c r="Q788" s="15"/>
    </row>
    <row r="789" spans="17:17">
      <c r="Q789" s="15"/>
    </row>
    <row r="790" spans="17:17">
      <c r="Q790" s="15"/>
    </row>
    <row r="791" spans="17:17">
      <c r="Q791" s="15"/>
    </row>
    <row r="792" spans="17:17">
      <c r="Q792" s="15"/>
    </row>
    <row r="793" spans="17:17">
      <c r="Q793" s="15"/>
    </row>
    <row r="794" spans="17:17">
      <c r="Q794" s="15"/>
    </row>
    <row r="795" spans="17:17">
      <c r="Q795" s="15"/>
    </row>
    <row r="796" spans="17:17">
      <c r="Q796" s="15"/>
    </row>
    <row r="797" spans="17:17">
      <c r="Q797" s="15"/>
    </row>
    <row r="798" spans="17:17">
      <c r="Q798" s="15"/>
    </row>
    <row r="799" spans="17:17">
      <c r="Q799" s="15"/>
    </row>
    <row r="800" spans="17:17">
      <c r="Q800" s="15"/>
    </row>
    <row r="801" spans="17:17">
      <c r="Q801" s="15"/>
    </row>
    <row r="802" spans="17:17">
      <c r="Q802" s="15"/>
    </row>
    <row r="803" spans="17:17">
      <c r="Q803" s="15"/>
    </row>
    <row r="804" spans="17:17">
      <c r="Q804" s="15"/>
    </row>
    <row r="805" spans="17:17">
      <c r="Q805" s="15"/>
    </row>
    <row r="806" spans="17:17">
      <c r="Q806" s="15"/>
    </row>
    <row r="807" spans="17:17">
      <c r="Q807" s="15"/>
    </row>
    <row r="808" spans="17:17">
      <c r="Q808" s="15"/>
    </row>
    <row r="809" spans="17:17">
      <c r="Q809" s="15"/>
    </row>
    <row r="810" spans="17:17">
      <c r="Q810" s="15"/>
    </row>
    <row r="811" spans="17:17">
      <c r="Q811" s="15"/>
    </row>
    <row r="812" spans="17:17">
      <c r="Q812" s="15"/>
    </row>
    <row r="813" spans="17:17">
      <c r="Q813" s="15"/>
    </row>
    <row r="814" spans="17:17">
      <c r="Q814" s="15"/>
    </row>
    <row r="815" spans="17:17">
      <c r="Q815" s="15"/>
    </row>
    <row r="816" spans="17:17">
      <c r="Q816" s="15"/>
    </row>
    <row r="817" spans="17:17">
      <c r="Q817" s="15"/>
    </row>
    <row r="818" spans="17:17">
      <c r="Q818" s="15"/>
    </row>
    <row r="819" spans="17:17">
      <c r="Q819" s="15"/>
    </row>
    <row r="820" spans="17:17">
      <c r="Q820" s="15"/>
    </row>
    <row r="821" spans="17:17">
      <c r="Q821" s="15"/>
    </row>
    <row r="822" spans="17:17">
      <c r="Q822" s="15"/>
    </row>
    <row r="823" spans="17:17">
      <c r="Q823" s="15"/>
    </row>
    <row r="824" spans="17:17">
      <c r="Q824" s="15"/>
    </row>
    <row r="825" spans="17:17">
      <c r="Q825" s="15"/>
    </row>
    <row r="826" spans="17:17">
      <c r="Q826" s="15"/>
    </row>
    <row r="827" spans="17:17">
      <c r="Q827" s="15"/>
    </row>
    <row r="828" spans="17:17">
      <c r="Q828" s="15"/>
    </row>
    <row r="829" spans="17:17">
      <c r="Q829" s="15"/>
    </row>
    <row r="830" spans="17:17">
      <c r="Q830" s="15"/>
    </row>
    <row r="831" spans="17:17">
      <c r="Q831" s="15"/>
    </row>
    <row r="832" spans="17:17">
      <c r="Q832" s="15"/>
    </row>
    <row r="833" spans="17:17">
      <c r="Q833" s="15"/>
    </row>
    <row r="834" spans="17:17">
      <c r="Q834" s="15"/>
    </row>
    <row r="835" spans="17:17">
      <c r="Q835" s="15"/>
    </row>
    <row r="836" spans="17:17">
      <c r="Q836" s="15"/>
    </row>
    <row r="837" spans="17:17">
      <c r="Q837" s="15"/>
    </row>
    <row r="838" spans="17:17">
      <c r="Q838" s="15"/>
    </row>
    <row r="839" spans="17:17">
      <c r="Q839" s="15"/>
    </row>
    <row r="840" spans="17:17">
      <c r="Q840" s="15"/>
    </row>
    <row r="841" spans="17:17">
      <c r="Q841" s="15"/>
    </row>
    <row r="842" spans="17:17">
      <c r="Q842" s="15"/>
    </row>
    <row r="843" spans="17:17">
      <c r="Q843" s="15"/>
    </row>
    <row r="844" spans="17:17">
      <c r="Q844" s="15"/>
    </row>
    <row r="845" spans="17:17">
      <c r="Q845" s="15"/>
    </row>
    <row r="846" spans="17:17">
      <c r="Q846" s="15"/>
    </row>
    <row r="847" spans="17:17">
      <c r="Q847" s="15"/>
    </row>
    <row r="848" spans="17:17">
      <c r="Q848" s="15"/>
    </row>
    <row r="849" spans="17:17">
      <c r="Q849" s="15"/>
    </row>
    <row r="850" spans="17:17">
      <c r="Q850" s="15"/>
    </row>
    <row r="851" spans="17:17">
      <c r="Q851" s="15"/>
    </row>
    <row r="852" spans="17:17">
      <c r="Q852" s="15"/>
    </row>
    <row r="853" spans="17:17">
      <c r="Q853" s="15"/>
    </row>
    <row r="854" spans="17:17">
      <c r="Q854" s="15"/>
    </row>
    <row r="855" spans="17:17">
      <c r="Q855" s="15"/>
    </row>
    <row r="856" spans="17:17">
      <c r="Q856" s="15"/>
    </row>
    <row r="857" spans="17:17">
      <c r="Q857" s="15"/>
    </row>
    <row r="858" spans="17:17">
      <c r="Q858" s="15"/>
    </row>
    <row r="859" spans="17:17">
      <c r="Q859" s="15"/>
    </row>
    <row r="860" spans="17:17">
      <c r="Q860" s="15"/>
    </row>
    <row r="861" spans="17:17">
      <c r="Q861" s="15"/>
    </row>
    <row r="862" spans="17:17">
      <c r="Q862" s="15"/>
    </row>
    <row r="863" spans="17:17">
      <c r="Q863" s="15"/>
    </row>
    <row r="864" spans="17:17">
      <c r="Q864" s="15"/>
    </row>
    <row r="865" spans="17:17">
      <c r="Q865" s="15"/>
    </row>
    <row r="866" spans="17:17">
      <c r="Q866" s="15"/>
    </row>
    <row r="867" spans="17:17">
      <c r="Q867" s="15"/>
    </row>
    <row r="868" spans="17:17">
      <c r="Q868" s="15"/>
    </row>
    <row r="869" spans="17:17">
      <c r="Q869" s="15"/>
    </row>
    <row r="870" spans="17:17">
      <c r="Q870" s="15"/>
    </row>
    <row r="871" spans="17:17">
      <c r="Q871" s="15"/>
    </row>
    <row r="872" spans="17:17">
      <c r="Q872" s="15"/>
    </row>
    <row r="873" spans="17:17">
      <c r="Q873" s="15"/>
    </row>
    <row r="874" spans="17:17">
      <c r="Q874" s="15"/>
    </row>
    <row r="875" spans="17:17">
      <c r="Q875" s="15"/>
    </row>
    <row r="876" spans="17:17">
      <c r="Q876" s="15"/>
    </row>
    <row r="877" spans="17:17">
      <c r="Q877" s="15"/>
    </row>
    <row r="878" spans="17:17">
      <c r="Q878" s="15"/>
    </row>
    <row r="879" spans="17:17">
      <c r="Q879" s="15"/>
    </row>
    <row r="880" spans="17:17">
      <c r="Q880" s="15"/>
    </row>
    <row r="881" spans="17:17">
      <c r="Q881" s="15"/>
    </row>
    <row r="882" spans="17:17">
      <c r="Q882" s="15"/>
    </row>
    <row r="883" spans="17:17">
      <c r="Q883" s="15"/>
    </row>
    <row r="884" spans="17:17">
      <c r="Q884" s="15"/>
    </row>
    <row r="885" spans="17:17">
      <c r="Q885" s="15"/>
    </row>
    <row r="886" spans="17:17">
      <c r="Q886" s="15"/>
    </row>
    <row r="887" spans="17:17">
      <c r="Q887" s="15"/>
    </row>
    <row r="888" spans="17:17">
      <c r="Q888" s="15"/>
    </row>
    <row r="889" spans="17:17">
      <c r="Q889" s="15"/>
    </row>
    <row r="890" spans="17:17">
      <c r="Q890" s="15"/>
    </row>
    <row r="891" spans="17:17">
      <c r="Q891" s="15"/>
    </row>
    <row r="892" spans="17:17">
      <c r="Q892" s="15"/>
    </row>
    <row r="893" spans="17:17">
      <c r="Q893" s="15"/>
    </row>
    <row r="894" spans="17:17">
      <c r="Q894" s="15"/>
    </row>
    <row r="895" spans="17:17">
      <c r="Q895" s="15"/>
    </row>
    <row r="896" spans="17:17">
      <c r="Q896" s="15"/>
    </row>
    <row r="897" spans="17:17">
      <c r="Q897" s="15"/>
    </row>
    <row r="898" spans="17:17">
      <c r="Q898" s="15"/>
    </row>
    <row r="899" spans="17:17">
      <c r="Q899" s="15"/>
    </row>
    <row r="900" spans="17:17">
      <c r="Q900" s="15"/>
    </row>
    <row r="901" spans="17:17">
      <c r="Q901" s="15"/>
    </row>
    <row r="902" spans="17:17">
      <c r="Q902" s="15"/>
    </row>
    <row r="903" spans="17:17">
      <c r="Q903" s="15"/>
    </row>
    <row r="904" spans="17:17">
      <c r="Q904" s="15"/>
    </row>
    <row r="905" spans="17:17">
      <c r="Q905" s="15"/>
    </row>
    <row r="906" spans="17:17">
      <c r="Q906" s="15"/>
    </row>
    <row r="907" spans="17:17">
      <c r="Q907" s="15"/>
    </row>
    <row r="908" spans="17:17">
      <c r="Q908" s="15"/>
    </row>
    <row r="909" spans="17:17">
      <c r="Q909" s="15"/>
    </row>
    <row r="910" spans="17:17">
      <c r="Q910" s="15"/>
    </row>
    <row r="911" spans="17:17">
      <c r="Q911" s="15"/>
    </row>
    <row r="912" spans="17:17">
      <c r="Q912" s="15"/>
    </row>
    <row r="913" spans="17:17">
      <c r="Q913" s="15"/>
    </row>
    <row r="914" spans="17:17">
      <c r="Q914" s="15"/>
    </row>
    <row r="915" spans="17:17">
      <c r="Q915" s="15"/>
    </row>
    <row r="916" spans="17:17">
      <c r="Q916" s="15"/>
    </row>
    <row r="917" spans="17:17">
      <c r="Q917" s="15"/>
    </row>
    <row r="918" spans="17:17">
      <c r="Q918" s="15"/>
    </row>
    <row r="919" spans="17:17">
      <c r="Q919" s="15"/>
    </row>
    <row r="920" spans="17:17">
      <c r="Q920" s="15"/>
    </row>
    <row r="921" spans="17:17">
      <c r="Q921" s="15"/>
    </row>
    <row r="922" spans="17:17">
      <c r="Q922" s="15"/>
    </row>
    <row r="923" spans="17:17">
      <c r="Q923" s="15"/>
    </row>
    <row r="924" spans="17:17">
      <c r="Q924" s="15"/>
    </row>
    <row r="925" spans="17:17">
      <c r="Q925" s="15"/>
    </row>
    <row r="926" spans="17:17">
      <c r="Q926" s="15"/>
    </row>
    <row r="927" spans="17:17">
      <c r="Q927" s="15"/>
    </row>
    <row r="928" spans="17:17">
      <c r="Q928" s="15"/>
    </row>
    <row r="929" spans="17:17">
      <c r="Q929" s="15"/>
    </row>
    <row r="930" spans="17:17">
      <c r="Q930" s="15"/>
    </row>
    <row r="931" spans="17:17">
      <c r="Q931" s="15"/>
    </row>
    <row r="932" spans="17:17">
      <c r="Q932" s="15"/>
    </row>
    <row r="933" spans="17:17">
      <c r="Q933" s="15"/>
    </row>
    <row r="934" spans="17:17">
      <c r="Q934" s="15"/>
    </row>
    <row r="935" spans="17:17">
      <c r="Q935" s="15"/>
    </row>
    <row r="936" spans="17:17">
      <c r="Q936" s="15"/>
    </row>
    <row r="937" spans="17:17">
      <c r="Q937" s="15"/>
    </row>
    <row r="938" spans="17:17">
      <c r="Q938" s="15"/>
    </row>
    <row r="939" spans="17:17">
      <c r="Q939" s="15"/>
    </row>
    <row r="940" spans="17:17">
      <c r="Q940" s="15"/>
    </row>
    <row r="941" spans="17:17">
      <c r="Q941" s="15"/>
    </row>
    <row r="942" spans="17:17">
      <c r="Q942" s="15"/>
    </row>
    <row r="943" spans="17:17">
      <c r="Q943" s="15"/>
    </row>
    <row r="944" spans="17:17">
      <c r="Q944" s="15"/>
    </row>
    <row r="945" spans="17:17">
      <c r="Q945" s="15"/>
    </row>
    <row r="946" spans="17:17">
      <c r="Q946" s="15"/>
    </row>
    <row r="947" spans="17:17">
      <c r="Q947" s="15"/>
    </row>
    <row r="948" spans="17:17">
      <c r="Q948" s="15"/>
    </row>
    <row r="949" spans="17:17">
      <c r="Q949" s="15"/>
    </row>
    <row r="950" spans="17:17">
      <c r="Q950" s="15"/>
    </row>
    <row r="951" spans="17:17">
      <c r="Q951" s="15"/>
    </row>
    <row r="952" spans="17:17">
      <c r="Q952" s="15"/>
    </row>
    <row r="953" spans="17:17">
      <c r="Q953" s="15"/>
    </row>
    <row r="954" spans="17:17">
      <c r="Q954" s="15"/>
    </row>
    <row r="955" spans="17:17">
      <c r="Q955" s="15"/>
    </row>
    <row r="956" spans="17:17">
      <c r="Q956" s="15"/>
    </row>
    <row r="957" spans="17:17">
      <c r="Q957" s="15"/>
    </row>
    <row r="958" spans="17:17">
      <c r="Q958" s="15"/>
    </row>
    <row r="959" spans="17:17">
      <c r="Q959" s="15"/>
    </row>
    <row r="960" spans="17:17">
      <c r="Q960" s="15"/>
    </row>
    <row r="961" spans="17:17">
      <c r="Q961" s="15"/>
    </row>
    <row r="962" spans="17:17">
      <c r="Q962" s="15"/>
    </row>
    <row r="963" spans="17:17">
      <c r="Q963" s="15"/>
    </row>
    <row r="964" spans="17:17">
      <c r="Q964" s="15"/>
    </row>
    <row r="965" spans="17:17">
      <c r="Q965" s="15"/>
    </row>
    <row r="966" spans="17:17">
      <c r="Q966" s="15"/>
    </row>
    <row r="967" spans="17:17">
      <c r="Q967" s="15"/>
    </row>
    <row r="968" spans="17:17">
      <c r="Q968" s="15"/>
    </row>
    <row r="969" spans="17:17">
      <c r="Q969" s="15"/>
    </row>
    <row r="970" spans="17:17">
      <c r="Q970" s="15"/>
    </row>
    <row r="971" spans="17:17">
      <c r="Q971" s="15"/>
    </row>
    <row r="972" spans="17:17">
      <c r="Q972" s="15"/>
    </row>
    <row r="973" spans="17:17">
      <c r="Q973" s="15"/>
    </row>
    <row r="974" spans="17:17">
      <c r="Q974" s="15"/>
    </row>
    <row r="975" spans="17:17">
      <c r="Q975" s="15"/>
    </row>
    <row r="976" spans="17:17">
      <c r="Q976" s="15"/>
    </row>
    <row r="977" spans="17:17">
      <c r="Q977" s="15"/>
    </row>
    <row r="978" spans="17:17">
      <c r="Q978" s="15"/>
    </row>
    <row r="979" spans="17:17">
      <c r="Q979" s="15"/>
    </row>
    <row r="980" spans="17:17">
      <c r="Q980" s="15"/>
    </row>
    <row r="981" spans="17:17">
      <c r="Q981" s="15"/>
    </row>
    <row r="982" spans="17:17">
      <c r="Q982" s="15"/>
    </row>
    <row r="983" spans="17:17">
      <c r="Q983" s="15"/>
    </row>
    <row r="984" spans="17:17">
      <c r="Q984" s="15"/>
    </row>
    <row r="985" spans="17:17">
      <c r="Q985" s="15"/>
    </row>
    <row r="986" spans="17:17">
      <c r="Q986" s="15"/>
    </row>
    <row r="987" spans="17:17">
      <c r="Q987" s="15"/>
    </row>
    <row r="988" spans="17:17">
      <c r="Q988" s="15"/>
    </row>
    <row r="989" spans="17:17">
      <c r="Q989" s="15"/>
    </row>
    <row r="990" spans="17:17">
      <c r="Q990" s="15"/>
    </row>
    <row r="991" spans="17:17">
      <c r="Q991" s="15"/>
    </row>
    <row r="992" spans="17:17">
      <c r="Q992" s="15"/>
    </row>
    <row r="993" spans="17:17">
      <c r="Q993" s="15"/>
    </row>
    <row r="994" spans="17:17">
      <c r="Q994" s="15"/>
    </row>
    <row r="995" spans="17:17">
      <c r="Q995" s="15"/>
    </row>
    <row r="996" spans="17:17">
      <c r="Q996" s="15"/>
    </row>
    <row r="997" spans="17:17">
      <c r="Q997" s="15"/>
    </row>
    <row r="998" spans="17:17">
      <c r="Q998" s="15"/>
    </row>
    <row r="999" spans="17:17">
      <c r="Q999" s="15"/>
    </row>
    <row r="1000" spans="17:17">
      <c r="Q1000" s="15"/>
    </row>
    <row r="1001" spans="17:17">
      <c r="Q1001" s="15"/>
    </row>
    <row r="1002" spans="17:17">
      <c r="Q1002" s="15"/>
    </row>
    <row r="1003" spans="17:17">
      <c r="Q1003" s="15"/>
    </row>
    <row r="1004" spans="17:17">
      <c r="Q1004" s="15"/>
    </row>
    <row r="1005" spans="17:17">
      <c r="Q1005" s="15"/>
    </row>
    <row r="1006" spans="17:17">
      <c r="Q1006" s="15"/>
    </row>
    <row r="1007" spans="17:17">
      <c r="Q1007" s="15"/>
    </row>
    <row r="1008" spans="17:17">
      <c r="Q1008" s="15"/>
    </row>
    <row r="1009" spans="17:17">
      <c r="Q1009" s="15"/>
    </row>
    <row r="1010" spans="17:17">
      <c r="Q1010" s="15"/>
    </row>
    <row r="1011" spans="17:17">
      <c r="Q1011" s="15"/>
    </row>
    <row r="1012" spans="17:17">
      <c r="Q1012" s="15"/>
    </row>
    <row r="1013" spans="17:17">
      <c r="Q1013" s="15"/>
    </row>
    <row r="1014" spans="17:17">
      <c r="Q1014" s="15"/>
    </row>
    <row r="1015" spans="17:17">
      <c r="Q1015" s="15"/>
    </row>
    <row r="1016" spans="17:17">
      <c r="Q1016" s="15"/>
    </row>
  </sheetData>
  <mergeCells count="54">
    <mergeCell ref="O3:O4"/>
    <mergeCell ref="N3:N4"/>
    <mergeCell ref="F3:H3"/>
    <mergeCell ref="B3:D3"/>
    <mergeCell ref="A3:A4"/>
    <mergeCell ref="P3:P4"/>
    <mergeCell ref="A384:A385"/>
    <mergeCell ref="B384:D384"/>
    <mergeCell ref="F384:H384"/>
    <mergeCell ref="J3:J4"/>
    <mergeCell ref="K3:K4"/>
    <mergeCell ref="M3:M4"/>
    <mergeCell ref="A347:A348"/>
    <mergeCell ref="B347:D347"/>
    <mergeCell ref="F347:H347"/>
    <mergeCell ref="A361:A362"/>
    <mergeCell ref="B361:D361"/>
    <mergeCell ref="F361:H361"/>
    <mergeCell ref="A306:A307"/>
    <mergeCell ref="A332:A333"/>
    <mergeCell ref="B332:D332"/>
    <mergeCell ref="F332:H332"/>
    <mergeCell ref="A290:A291"/>
    <mergeCell ref="B290:D290"/>
    <mergeCell ref="F290:H290"/>
    <mergeCell ref="B306:D306"/>
    <mergeCell ref="F306:H306"/>
    <mergeCell ref="A253:A254"/>
    <mergeCell ref="B253:D253"/>
    <mergeCell ref="F253:H253"/>
    <mergeCell ref="A272:A273"/>
    <mergeCell ref="B272:D272"/>
    <mergeCell ref="F272:H272"/>
    <mergeCell ref="A223:A224"/>
    <mergeCell ref="B223:D223"/>
    <mergeCell ref="F223:H223"/>
    <mergeCell ref="A239:A240"/>
    <mergeCell ref="B239:D239"/>
    <mergeCell ref="F239:H239"/>
    <mergeCell ref="A168:A169"/>
    <mergeCell ref="B168:D168"/>
    <mergeCell ref="F168:H168"/>
    <mergeCell ref="A128:A129"/>
    <mergeCell ref="B128:D128"/>
    <mergeCell ref="F128:H128"/>
    <mergeCell ref="A102:A103"/>
    <mergeCell ref="B102:D102"/>
    <mergeCell ref="F102:H102"/>
    <mergeCell ref="A28:A29"/>
    <mergeCell ref="B28:D28"/>
    <mergeCell ref="F28:H28"/>
    <mergeCell ref="A60:A61"/>
    <mergeCell ref="B60:D60"/>
    <mergeCell ref="F60:H60"/>
  </mergeCells>
  <pageMargins left="0.7" right="0.7" top="0.75" bottom="0.75" header="0.3" footer="0.3"/>
  <pageSetup orientation="portrait" horizontalDpi="4294967295" verticalDpi="4294967295" r:id="rId1"/>
  <ignoredErrors>
    <ignoredError sqref="B193:D193 M193:O193 B69:D69 M69:O69 B90:D90 M90:O90 B32:D32 M32:O32 B318:I318 L318:O318 J170 J90 J62 J30:J32 J5:J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3A.1a</vt:lpstr>
      <vt:lpstr>Table 3A.2a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Woode</dc:creator>
  <cp:lastModifiedBy>Elliot Karikari</cp:lastModifiedBy>
  <dcterms:created xsi:type="dcterms:W3CDTF">2021-10-05T11:47:22Z</dcterms:created>
  <dcterms:modified xsi:type="dcterms:W3CDTF">2022-07-15T18:53:49Z</dcterms:modified>
</cp:coreProperties>
</file>